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firstSheet="15"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按功能科目分类）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支出中期规划预算表12" sheetId="17" r:id="rId17"/>
  </sheets>
  <definedNames>
    <definedName name="_xlnm._FilterDatabase" localSheetId="7" hidden="1">'部门项目支出预算表05-1'!$A$8:$W$32</definedName>
    <definedName name="_xlnm._FilterDatabase" localSheetId="6" hidden="1">部门基本支出预算表04!$A$8:$Z$8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<sst xmlns="http://schemas.openxmlformats.org/spreadsheetml/2006/main" count="1383" uniqueCount="470">
  <si>
    <t>预算01-1表</t>
  </si>
  <si>
    <t>2026年部门财务收支预算总表</t>
  </si>
  <si>
    <t>单位：元</t>
  </si>
  <si>
    <t>收        入</t>
  </si>
  <si>
    <t>支        出</t>
  </si>
  <si>
    <t>项      目</t>
  </si>
  <si>
    <t>项目（按功能分类）</t>
  </si>
  <si>
    <t>一、一般公共预算拨款收入</t>
  </si>
  <si>
    <t>二、政府性基金预算拨款收入</t>
  </si>
  <si>
    <t>三、国有资本经营预算拨款收入</t>
  </si>
  <si>
    <t>四、财政专户管理资金收入</t>
  </si>
  <si>
    <t>五、单位资金</t>
  </si>
  <si>
    <t>（一）事业收入</t>
  </si>
  <si>
    <t>（二）事业单位经营收入</t>
  </si>
  <si>
    <t>（三）上级补助收入</t>
  </si>
  <si>
    <t>（四）附属单位上缴收入</t>
  </si>
  <si>
    <t>（五）其他收入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</si>
  <si>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</si>
  <si>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</si>
  <si>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</si>
  <si>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</si>
  <si>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</si>
  <si>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</si>
  <si>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</si>
  <si>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</si>
  <si>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</si>
  <si>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</si>
  <si>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</si>
  <si>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</si>
  <si>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</si>
  <si>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</si>
  <si>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</si>
  <si>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</si>
  <si>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</si>
  <si>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</si>
  <si>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</si>
  <si>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</si>
  <si>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</si>
  <si>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</si>
  <si>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</si>
  <si>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</si>
  <si>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</si>
  <si>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</si>
  <si>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604</t>
  </si>
  <si>
    <t>曲靖财经学校</t>
  </si>
  <si>
    <t>604001</t>
  </si>
  <si>
    <t>合  计</t>
  </si>
  <si>
    <t>预算01-3表</t>
  </si>
  <si>
    <t>2026年部门支出预算表</t>
  </si>
  <si>
    <t>科目编码</t>
  </si>
  <si>
    <t>科目名称</t>
  </si>
  <si>
    <t>基本支出</t>
  </si>
  <si>
    <t>项目支出</t>
  </si>
  <si>
    <t>财政专户管理的支出</t>
  </si>
  <si>
    <t>其中：财政拨款</t>
  </si>
  <si>
    <t>事业支出</t>
  </si>
  <si>
    <t>事业单位
经营支出</t>
  </si>
  <si>
    <t>上级补助支出</t>
  </si>
  <si>
    <t>附属单位补助支出</t>
  </si>
  <si>
    <t>其他支出</t>
  </si>
  <si>
    <t>205</t>
  </si>
  <si>
    <t>教育支出</t>
  </si>
  <si>
    <t>20503</t>
  </si>
  <si>
    <t>职业教育</t>
  </si>
  <si>
    <t>2050302</t>
  </si>
  <si>
    <t>中等职业教育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</si>
  <si>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</si>
  <si>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</si>
  <si>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</si>
  <si>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</si>
  <si>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</si>
  <si>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</si>
  <si>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</si>
  <si>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</si>
  <si>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</si>
  <si>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</si>
  <si>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</si>
  <si>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</si>
  <si>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</si>
  <si>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</si>
  <si>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</si>
  <si>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</si>
  <si>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</si>
  <si>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</si>
  <si>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</si>
  <si>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</si>
  <si>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</si>
  <si>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</si>
  <si>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</si>
  <si>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</si>
  <si>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</si>
  <si>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</si>
  <si>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</si>
  <si>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</si>
  <si>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</si>
  <si>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</si>
  <si>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</si>
  <si>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</si>
  <si>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</si>
  <si>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</si>
  <si>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</si>
  <si>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</si>
  <si>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</si>
  <si>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</si>
  <si>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</si>
  <si>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</si>
  <si>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</si>
  <si>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</si>
  <si>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</si>
  <si>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</si>
  <si>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</si>
  <si>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</si>
  <si>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</si>
  <si>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</si>
  <si>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</si>
  <si>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</si>
  <si>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</si>
  <si>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</si>
  <si>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</si>
  <si>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</si>
  <si>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</si>
  <si>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</si>
  <si>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</si>
  <si>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</si>
  <si>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</si>
  <si>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</si>
  <si>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</si>
  <si>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</si>
  <si>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</si>
  <si>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</si>
  <si>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</si>
  <si>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</si>
  <si>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</si>
  <si>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</si>
  <si>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</si>
  <si>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</si>
  <si>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</si>
  <si>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</si>
  <si>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</si>
  <si>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</si>
  <si>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</si>
  <si>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</si>
  <si>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</si>
  <si>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530300210000000023730</t>
  </si>
  <si>
    <t>事业人员支出工资</t>
  </si>
  <si>
    <t>30101</t>
  </si>
  <si>
    <t>基本工资</t>
  </si>
  <si>
    <t>30102</t>
  </si>
  <si>
    <t>津贴补贴</t>
  </si>
  <si>
    <t>30107</t>
  </si>
  <si>
    <t>绩效工资</t>
  </si>
  <si>
    <t>530300231100001540609</t>
  </si>
  <si>
    <t>事业人员参照公务员规范后绩效奖</t>
  </si>
  <si>
    <t>530300210000000023638</t>
  </si>
  <si>
    <t>社会保障缴费（养老保险）</t>
  </si>
  <si>
    <t>30108</t>
  </si>
  <si>
    <t>机关事业单位基本养老保险缴费</t>
  </si>
  <si>
    <t>530300210000000023639</t>
  </si>
  <si>
    <t>社会保障缴费（职业年金）</t>
  </si>
  <si>
    <t>30109</t>
  </si>
  <si>
    <t>职业年金缴费</t>
  </si>
  <si>
    <t>530300210000000023635</t>
  </si>
  <si>
    <t>社会保障缴费（基本医疗保险）</t>
  </si>
  <si>
    <t>30110</t>
  </si>
  <si>
    <t>职工基本医疗保险缴费</t>
  </si>
  <si>
    <t>530300210000000023637</t>
  </si>
  <si>
    <t>社会保障缴费（失业保险）</t>
  </si>
  <si>
    <t>30112</t>
  </si>
  <si>
    <t>其他社会保障缴费</t>
  </si>
  <si>
    <t>530300210000000023636</t>
  </si>
  <si>
    <t>社会保障缴费（生育保险）</t>
  </si>
  <si>
    <t>530300210000000023634</t>
  </si>
  <si>
    <t>社会保障缴费（工伤保险）</t>
  </si>
  <si>
    <t>530300210000000023641</t>
  </si>
  <si>
    <t>社会保障缴费（住房公积金）</t>
  </si>
  <si>
    <t>30113</t>
  </si>
  <si>
    <t>530300210000000023735</t>
  </si>
  <si>
    <t>一般公用经费</t>
  </si>
  <si>
    <t>30239</t>
  </si>
  <si>
    <t>其他交通费用</t>
  </si>
  <si>
    <t>30299</t>
  </si>
  <si>
    <t>其他商品和服务支出</t>
  </si>
  <si>
    <t>30205</t>
  </si>
  <si>
    <t>水费</t>
  </si>
  <si>
    <t>30206</t>
  </si>
  <si>
    <t>电费</t>
  </si>
  <si>
    <t>30207</t>
  </si>
  <si>
    <t>邮电费</t>
  </si>
  <si>
    <t>30211</t>
  </si>
  <si>
    <t>差旅费</t>
  </si>
  <si>
    <t>30226</t>
  </si>
  <si>
    <t>劳务费</t>
  </si>
  <si>
    <t>530300210000000023679</t>
  </si>
  <si>
    <t>30217</t>
  </si>
  <si>
    <t>530300210000000023642</t>
  </si>
  <si>
    <t>公务用车运行维护费</t>
  </si>
  <si>
    <t>30231</t>
  </si>
  <si>
    <t>530300210000000021759</t>
  </si>
  <si>
    <t>离休公用经费</t>
  </si>
  <si>
    <t>30201</t>
  </si>
  <si>
    <t>办公费</t>
  </si>
  <si>
    <t>530300210000000021760</t>
  </si>
  <si>
    <t>退休公用经费</t>
  </si>
  <si>
    <t>530300210000000023732</t>
  </si>
  <si>
    <t>工会经费</t>
  </si>
  <si>
    <t>30228</t>
  </si>
  <si>
    <t>530300210000000023733</t>
  </si>
  <si>
    <t>福利费</t>
  </si>
  <si>
    <t>530300210000000018604</t>
  </si>
  <si>
    <t>离休费</t>
  </si>
  <si>
    <t>30301</t>
  </si>
  <si>
    <t>530300210000000018601</t>
  </si>
  <si>
    <t>离休人员医疗统筹费(事业)</t>
  </si>
  <si>
    <t>30307</t>
  </si>
  <si>
    <t>医疗费补助</t>
  </si>
  <si>
    <t>530300231100001295233</t>
  </si>
  <si>
    <t>事业人员支出工资专项资金</t>
  </si>
  <si>
    <t>530300231100001539108</t>
  </si>
  <si>
    <t>其他人员支出</t>
  </si>
  <si>
    <t>30199</t>
  </si>
  <si>
    <t>其他工资福利支出</t>
  </si>
  <si>
    <t>预算05-1表</t>
  </si>
  <si>
    <t>2026年部门项目支出预算表</t>
  </si>
  <si>
    <t>项目分类</t>
  </si>
  <si>
    <t>经济科目编码</t>
  </si>
  <si>
    <t>经济科目名称</t>
  </si>
  <si>
    <t>本年拨款</t>
  </si>
  <si>
    <t>其中：本次下达</t>
  </si>
  <si>
    <t>曲靖财经学校单位经费专项资金</t>
  </si>
  <si>
    <t>事业发展类</t>
  </si>
  <si>
    <t>530300251100003723213</t>
  </si>
  <si>
    <t>30209</t>
  </si>
  <si>
    <t>物业管理费</t>
  </si>
  <si>
    <t>30213</t>
  </si>
  <si>
    <t>维修（护）费</t>
  </si>
  <si>
    <t>30218</t>
  </si>
  <si>
    <t>专用材料费</t>
  </si>
  <si>
    <t>30227</t>
  </si>
  <si>
    <t>委托业务费</t>
  </si>
  <si>
    <t>30399</t>
  </si>
  <si>
    <t>其他对个人和家庭的补助</t>
  </si>
  <si>
    <t>事业发展专项资金</t>
  </si>
  <si>
    <t>530300210000000018278</t>
  </si>
  <si>
    <t>31001</t>
  </si>
  <si>
    <t>房屋建筑物购建</t>
  </si>
  <si>
    <t>中职教育学生资助家庭经济困难学生国家助学金专项资金</t>
  </si>
  <si>
    <t>民生类</t>
  </si>
  <si>
    <t>530300261100004964563</t>
  </si>
  <si>
    <t>30308</t>
  </si>
  <si>
    <t>助学金</t>
  </si>
  <si>
    <t>中职教育学生资助农村、涉农专业和家庭经济困难学生免学费专项资金</t>
  </si>
  <si>
    <t>530300210000000018002</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</si>
  <si>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</si>
  <si>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</si>
  <si>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</si>
  <si>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</si>
  <si>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</si>
  <si>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</si>
  <si>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</si>
  <si>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</si>
  <si>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</si>
  <si>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</si>
  <si>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</si>
  <si>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</si>
  <si>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中等职业学校免学费补助资金是中等职业学校学生享受免学费政策后，为弥补学校运转出现的经费缺口，财政核拨的补助资金。参照曲靖财经学校规划在校生人数5000人，免学费人数按照4560人，按2000元/生/学年的免学费补助经费,市级资金按照6%的比例下达。
1.确保学校正常运转；
2.确保每一位符合条件的学生都能享受免学费政策；
3.确保资金用到实处，真正使学生受益。</t>
  </si>
  <si>
    <t>产出指标</t>
  </si>
  <si>
    <t>数量指标</t>
  </si>
  <si>
    <t>补助学生人数</t>
  </si>
  <si>
    <t>&gt;=</t>
  </si>
  <si>
    <t>4000</t>
  </si>
  <si>
    <t>人</t>
  </si>
  <si>
    <t>定量指标</t>
  </si>
  <si>
    <t>补助完成率</t>
  </si>
  <si>
    <t>=</t>
  </si>
  <si>
    <t>100</t>
  </si>
  <si>
    <t>%</t>
  </si>
  <si>
    <t>反映补助完成情况</t>
  </si>
  <si>
    <t>质量指标</t>
  </si>
  <si>
    <t>补助覆盖率</t>
  </si>
  <si>
    <t>90</t>
  </si>
  <si>
    <t>反映补助发放的覆盖情况</t>
  </si>
  <si>
    <t>补助合规率</t>
  </si>
  <si>
    <t>反映补助的合规情况</t>
  </si>
  <si>
    <t>时效指标</t>
  </si>
  <si>
    <t>补助及时率</t>
  </si>
  <si>
    <t>反映发放单位及时发放补助资金的情况</t>
  </si>
  <si>
    <t>效益指标</t>
  </si>
  <si>
    <t>社会效益</t>
  </si>
  <si>
    <t>政策知晓率</t>
  </si>
  <si>
    <t>反映补助政策知晓率</t>
  </si>
  <si>
    <t>可持续影响</t>
  </si>
  <si>
    <t>促进教育事业健康可持续发展</t>
  </si>
  <si>
    <t>逐步提升</t>
  </si>
  <si>
    <t>定性指标</t>
  </si>
  <si>
    <t>反映促进教育事业健康可持续发展水平</t>
  </si>
  <si>
    <t>减轻农村和城镇贫困家庭困难</t>
  </si>
  <si>
    <t>显著减轻</t>
  </si>
  <si>
    <t>反映减轻农村和城镇贫困家庭困难程度</t>
  </si>
  <si>
    <t>促进中职教育发展</t>
  </si>
  <si>
    <t>反映促进中职教育发展水平</t>
  </si>
  <si>
    <t>满意度指标</t>
  </si>
  <si>
    <t>服务对象满意度</t>
  </si>
  <si>
    <t>受益学生满意度</t>
  </si>
  <si>
    <t>95</t>
  </si>
  <si>
    <t>反映受益学生满意度</t>
  </si>
  <si>
    <t>1、做好基础数据的审核工作 ， 健全学生资助机构 ，组织学校做好家庭经济困难学生的认定工作 ， 确保应助尽助。
2、按照标准严格评选出助学学生；
3、严格按照标准发放助学金，按照补助标准2300元/人、待教育局最终确定人数后及时发放补助，帮助更多帮助家庭经济困难学生；
4、不断改善发放方式，提高家长和学生的满意度。</t>
  </si>
  <si>
    <t>助学金应受助学生受助比例</t>
  </si>
  <si>
    <t>中职学校国家助学金应受助学生受助比例</t>
  </si>
  <si>
    <t>受助学生人数</t>
  </si>
  <si>
    <t>2000</t>
  </si>
  <si>
    <t>补助标准达标率</t>
  </si>
  <si>
    <t>全国资助系统运用达标率</t>
  </si>
  <si>
    <t>资金发放及时率</t>
  </si>
  <si>
    <t>减轻受助学生家庭经济困难</t>
  </si>
  <si>
    <t>有效减轻</t>
  </si>
  <si>
    <t>国家助学金资助政策知晓率</t>
  </si>
  <si>
    <t>80</t>
  </si>
  <si>
    <t>促进职业教育可持续发展</t>
  </si>
  <si>
    <t>作用明显</t>
  </si>
  <si>
    <t>受助学生满意度</t>
  </si>
  <si>
    <t>85</t>
  </si>
  <si>
    <t>我校单位经费专项资金主要包括受财政、税务、人社、其他单位委托组织考务工作费用、联合办学经费等款项，中职教育和高职教育是整个职业教育体系中两个既相互独立又紧密联系的不同阶段和层次，实现中高职联合办学，构建现代职业教育体系，既是当前社会经济发展的客观要求，又是职业教育自身发展的必然趋势。未来几年我校联合工作专项资金主要会从以下几方面发力：
1、拓宽联合办学项目的深度和广度，完善联合办学专业设置对接、连贯课程体系、实现资源互补；
2、组织好各单位委托的考务工作；
3、准确定位我校角色，要各司其职，按照既定的、科学合理的实施路线，体现联合办学的连续性和逻辑性，避免因分工不清造成各类资源的浪费；
4、注重对学生职业生涯的规划和学生学习兴趣的培养。</t>
  </si>
  <si>
    <t>委托承办考试</t>
  </si>
  <si>
    <t>场</t>
  </si>
  <si>
    <t>委托承办考试场次</t>
  </si>
  <si>
    <t>在校生人数</t>
  </si>
  <si>
    <t>地方中职院校基本办学条件</t>
  </si>
  <si>
    <t>逐步改善</t>
  </si>
  <si>
    <t>促进学生就业水平提高</t>
  </si>
  <si>
    <t>逐步提高</t>
  </si>
  <si>
    <t>签订两份校外办学成本补偿协议</t>
  </si>
  <si>
    <t>份</t>
  </si>
  <si>
    <t>在2026年底完成签订两份校外办学成本补偿协议</t>
  </si>
  <si>
    <t>专项资金使用规范率</t>
  </si>
  <si>
    <t>年度项目资金拨付率</t>
  </si>
  <si>
    <t>资金使用进度</t>
  </si>
  <si>
    <t>按照实际进度拨付</t>
  </si>
  <si>
    <t>经济效益</t>
  </si>
  <si>
    <t>每年创造承接考试收益</t>
  </si>
  <si>
    <t>20</t>
  </si>
  <si>
    <t>万元</t>
  </si>
  <si>
    <t>改善学校办学条件</t>
  </si>
  <si>
    <t>有效改善</t>
  </si>
  <si>
    <t>学校各专业发展水平</t>
  </si>
  <si>
    <t>显著提高</t>
  </si>
  <si>
    <t>为社会输送专业人才</t>
  </si>
  <si>
    <t>有效输送</t>
  </si>
  <si>
    <t>生态效益</t>
  </si>
  <si>
    <t>优化校舍环境</t>
  </si>
  <si>
    <t>有效优化</t>
  </si>
  <si>
    <t>优化校舍环境，为学生创造良好学习环境</t>
  </si>
  <si>
    <t>增加学生就业率</t>
  </si>
  <si>
    <t>学校教师和学生满意度</t>
  </si>
  <si>
    <t>成本指标</t>
  </si>
  <si>
    <t>经济成本指标</t>
  </si>
  <si>
    <t xml:space="preserve"> 成本控制率</t>
  </si>
  <si>
    <t>&lt;=</t>
  </si>
  <si>
    <t>社会成本指标</t>
  </si>
  <si>
    <t>节约社会资源</t>
  </si>
  <si>
    <t>有效节约</t>
  </si>
  <si>
    <t>1、满足社会需求，继续向各企事业单位输送相关会计人才，使受训人员的岗位胜任能力得到提升；
2、统一各企事业单位的行为，扩大学校的影响力，激励机制和培养更多的财经类人才，对社会经济又好又快发展做出更大贡献。实做精中职教育，做大做强高职教育。全日制在籍学生稳定在5000人左右；
3、“十四五”末，普通中专学生不低于1500人，专科、本科不低于3500人；成人继续教育培训量年均500人以上。非税收入预计330万元，国有资产有偿使用收入达到80万元，全额用于归还政府债务；
4、力保“三保”运转，切实落实三保要求，努力在勒紧裤腰带的同时保障好学校各项教学事业的正常开展。</t>
  </si>
  <si>
    <t>年培训人数</t>
  </si>
  <si>
    <t>500</t>
  </si>
  <si>
    <t>学校开展培训的次数及培训人数</t>
  </si>
  <si>
    <t>住宿学生人数</t>
  </si>
  <si>
    <t>3500</t>
  </si>
  <si>
    <t>举办培训次数</t>
  </si>
  <si>
    <t>年培训考试过关率</t>
  </si>
  <si>
    <t>重点专业毕业生就业率</t>
  </si>
  <si>
    <t>学生考试成绩过关率</t>
  </si>
  <si>
    <t>资金拨付及时率</t>
  </si>
  <si>
    <t>向受训单位收取培训费时效</t>
  </si>
  <si>
    <t>培训前收款</t>
  </si>
  <si>
    <t>建设省级重点专业</t>
  </si>
  <si>
    <t>门</t>
  </si>
  <si>
    <t>开发特色课程</t>
  </si>
  <si>
    <t>10</t>
  </si>
  <si>
    <t>开发特色课程门数</t>
  </si>
  <si>
    <t>学校毕业学生就业率</t>
  </si>
  <si>
    <t>促进培训单位业务水平提高</t>
  </si>
  <si>
    <t>改善校园环境</t>
  </si>
  <si>
    <t>有效解决学生住宿问题</t>
  </si>
  <si>
    <t>有效解决</t>
  </si>
  <si>
    <t>有效解决学生住宿</t>
  </si>
  <si>
    <t>受训单位满意度</t>
  </si>
  <si>
    <t>受训人员满意度</t>
  </si>
  <si>
    <t>人均培训标准</t>
  </si>
  <si>
    <t>400</t>
  </si>
  <si>
    <t>元/人</t>
  </si>
  <si>
    <t>每年开展职业技能培训人次</t>
  </si>
  <si>
    <t>人次</t>
  </si>
  <si>
    <t>生态环境成本指标</t>
  </si>
  <si>
    <t>改善校舍环境成本</t>
  </si>
  <si>
    <t>按照实际发生成本支出</t>
  </si>
  <si>
    <t>预算06表</t>
  </si>
  <si>
    <t>2026年政府性基金预算支出预算表</t>
  </si>
  <si>
    <t>单位名称：曲靖财经学校</t>
  </si>
  <si>
    <t>单位:元</t>
  </si>
  <si>
    <t>单位名称</t>
  </si>
  <si>
    <t>政府性基金预算支出</t>
  </si>
  <si>
    <t>注：曲靖财经学校2026年无政府性基金预算支出，故此表为空。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</si>
  <si>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</si>
  <si>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</si>
  <si>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</si>
  <si>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</si>
  <si>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</si>
  <si>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</si>
  <si>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</si>
  <si>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</si>
  <si>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</si>
  <si>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</si>
  <si>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</si>
  <si>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公车购置及运维费</t>
  </si>
  <si>
    <t>服务</t>
  </si>
  <si>
    <t>批</t>
  </si>
  <si>
    <t>预算08表</t>
  </si>
  <si>
    <t>2026年部门政府购买服务预算表</t>
  </si>
  <si>
    <t>政府购买服务项目</t>
  </si>
  <si>
    <t>政府购买服务指导性目录代码</t>
  </si>
  <si>
    <t>基本支出/项目支出</t>
  </si>
  <si>
    <t>所属服务类别</t>
  </si>
  <si>
    <t>所属服务领域</t>
  </si>
  <si>
    <t>购买内容简述</t>
  </si>
  <si>
    <t>单位自筹</t>
  </si>
  <si>
    <t>合    计</t>
  </si>
  <si>
    <t>注：曲靖财经学校2026年无政府购买服务预算，故此表为空。</t>
  </si>
  <si>
    <t>预算09-1表</t>
  </si>
  <si>
    <t>2026年市对下转移支付预算表</t>
  </si>
  <si>
    <t>单位名称（项目）</t>
  </si>
  <si>
    <t>地区</t>
  </si>
  <si>
    <t>政府性基金</t>
  </si>
  <si>
    <t>开发区</t>
  </si>
  <si>
    <t>麒麟区</t>
  </si>
  <si>
    <t>沾益区</t>
  </si>
  <si>
    <t>马龙区</t>
  </si>
  <si>
    <t>宣威市</t>
  </si>
  <si>
    <t>富源县</t>
  </si>
  <si>
    <t>罗平县</t>
  </si>
  <si>
    <t>师宗县</t>
  </si>
  <si>
    <t>陆良县</t>
  </si>
  <si>
    <t>会泽县</t>
  </si>
  <si>
    <t>未分配到地区数</t>
  </si>
  <si>
    <t>注：曲靖财经学校2026年无市对下转移支付预算，故此表为空。</t>
  </si>
  <si>
    <t>预算09-2表</t>
  </si>
  <si>
    <t>2026年市对下转移支付绩效目标表</t>
  </si>
  <si>
    <t>注：曲靖财经学校2026年无市对下转移支付绩效目标，故此表为空。</t>
  </si>
  <si>
    <t>预算10表</t>
  </si>
  <si>
    <t>2026年新增资产配置表</t>
  </si>
  <si>
    <t>资产类别</t>
  </si>
  <si>
    <t>资产分类代码.名称</t>
  </si>
  <si>
    <t>资产名称</t>
  </si>
  <si>
    <t>计量单位</t>
  </si>
  <si>
    <t>财政部门批复数（元）</t>
  </si>
  <si>
    <t>单价</t>
  </si>
  <si>
    <t>金额</t>
  </si>
  <si>
    <t>7</t>
  </si>
  <si>
    <t>8</t>
  </si>
  <si>
    <t>注：涉及土地使用权、房屋、公务用车购置，按照现行相关管理制度规定报批，以职能部门审批意见为准。</t>
  </si>
  <si>
    <t>注：曲靖财经学校2026年无新增资产配置，故此表为空。</t>
  </si>
  <si>
    <t>预算11表</t>
  </si>
  <si>
    <t>2026年上级补助项目支出预算表</t>
  </si>
  <si>
    <t>上级补助</t>
  </si>
  <si>
    <t>注：曲靖财经学校2026年无上级补助项目支出预算，故此表为空。</t>
  </si>
  <si>
    <t>预算12表</t>
  </si>
  <si>
    <t>2026年部门项目支出中期规划预算表</t>
  </si>
  <si>
    <t>项目级次</t>
  </si>
  <si>
    <t>116 其他人员支出</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</si>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</sst>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8">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b/>
      <sz val="11"/>
      <color theme="1"/>
      <name val="宋体"/>
      <charset val="134"/>
      <scheme val="minor"/>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10.5"/>
      <name val="宋体"/>
      <charset val="134"/>
    </font>
    <font>
      <b/>
      <sz val="9"/>
      <name val="宋体"/>
      <charset val="134"/>
    </font>
    <font>
      <sz val="10.5"/>
      <name val="宋体"/>
      <charset val="134"/>
      <scheme val="major"/>
    </font>
    <font>
      <b/>
      <sz val="22"/>
      <color rgb="FF000000"/>
      <name val="宋体"/>
      <charset val="134"/>
    </font>
    <font>
      <sz val="10.5"/>
      <color rgb="FF000000"/>
      <name val="宋体"/>
      <charset val="134"/>
    </font>
    <font>
      <b/>
      <sz val="10"/>
      <color rgb="FF000000"/>
      <name val="宋体"/>
      <charset val="134"/>
    </font>
    <font>
      <b/>
      <sz val="9"/>
      <color theme="1"/>
      <name val="宋体"/>
      <charset val="134"/>
    </font>
    <font>
      <sz val="9.75"/>
      <color rgb="FF000000"/>
      <name val="宋体"/>
      <charset val="134"/>
      <scheme val="minor"/>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sz val="10.5"/>
      <color theme="1"/>
      <name val="normal"/>
      <charset val="134"/>
    </font>
    <font>
      <sz val="10.5"/>
      <color rgb="FF000000"/>
      <name val="normal"/>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2" borderId="15"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6" applyNumberFormat="0" applyFill="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6" fillId="0" borderId="0" applyNumberFormat="0" applyFill="0" applyBorder="0" applyAlignment="0" applyProtection="0">
      <alignment vertical="center"/>
    </xf>
    <xf numFmtId="0" fontId="37" fillId="3" borderId="18" applyNumberFormat="0" applyAlignment="0" applyProtection="0">
      <alignment vertical="center"/>
    </xf>
    <xf numFmtId="0" fontId="38" fillId="4" borderId="19" applyNumberFormat="0" applyAlignment="0" applyProtection="0">
      <alignment vertical="center"/>
    </xf>
    <xf numFmtId="0" fontId="39" fillId="4" borderId="18" applyNumberFormat="0" applyAlignment="0" applyProtection="0">
      <alignment vertical="center"/>
    </xf>
    <xf numFmtId="0" fontId="40" fillId="5" borderId="20" applyNumberFormat="0" applyAlignment="0" applyProtection="0">
      <alignment vertical="center"/>
    </xf>
    <xf numFmtId="0" fontId="41" fillId="0" borderId="21" applyNumberFormat="0" applyFill="0" applyAlignment="0" applyProtection="0">
      <alignment vertical="center"/>
    </xf>
    <xf numFmtId="0" fontId="42" fillId="0" borderId="22"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176" fontId="9" fillId="0" borderId="1">
      <alignment horizontal="right" vertical="center"/>
    </xf>
    <xf numFmtId="177" fontId="9" fillId="0" borderId="1">
      <alignment horizontal="right" vertical="center"/>
    </xf>
    <xf numFmtId="10" fontId="9" fillId="0" borderId="1">
      <alignment horizontal="right" vertical="center"/>
    </xf>
    <xf numFmtId="178" fontId="9" fillId="0" borderId="1">
      <alignment horizontal="right" vertical="center"/>
    </xf>
    <xf numFmtId="49" fontId="9" fillId="0" borderId="1">
      <alignment horizontal="left" vertical="center" wrapText="1"/>
    </xf>
    <xf numFmtId="178" fontId="9" fillId="0" borderId="1">
      <alignment horizontal="right" vertical="center"/>
    </xf>
    <xf numFmtId="179" fontId="9" fillId="0" borderId="1">
      <alignment horizontal="right" vertical="center"/>
    </xf>
    <xf numFmtId="180" fontId="9" fillId="0" borderId="1">
      <alignment horizontal="right" vertical="center"/>
    </xf>
  </cellStyleXfs>
  <cellXfs count="169">
    <xf numFmtId="0" fontId="0" fillId="0" borderId="0" xfId="0" applyFont="1" applyBorder="1"/>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pplyProtection="1">
      <alignment horizontal="center" vertical="center"/>
      <protection locked="0"/>
    </xf>
    <xf numFmtId="49" fontId="5" fillId="0" borderId="1" xfId="53" applyNumberFormat="1" applyFont="1" applyBorder="1">
      <alignment horizontal="left" vertical="center" wrapText="1"/>
    </xf>
    <xf numFmtId="0" fontId="0" fillId="0" borderId="1" xfId="0" applyFont="1" applyBorder="1"/>
    <xf numFmtId="178" fontId="5" fillId="0" borderId="1" xfId="0" applyNumberFormat="1" applyFont="1" applyBorder="1" applyAlignment="1">
      <alignment horizontal="right" vertical="center"/>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3" fillId="0" borderId="1" xfId="0" applyFont="1" applyBorder="1" applyAlignment="1">
      <alignment horizontal="left" vertical="center" wrapText="1"/>
    </xf>
    <xf numFmtId="0" fontId="1" fillId="0" borderId="3" xfId="0" applyFont="1" applyBorder="1" applyAlignment="1" applyProtection="1">
      <alignment horizontal="center" vertical="center" wrapText="1"/>
      <protection locked="0"/>
    </xf>
    <xf numFmtId="0" fontId="3" fillId="0" borderId="4" xfId="0" applyFont="1" applyBorder="1" applyAlignment="1">
      <alignment horizontal="left" vertical="center"/>
    </xf>
    <xf numFmtId="0" fontId="3" fillId="0" borderId="5" xfId="0" applyFont="1" applyBorder="1" applyAlignment="1">
      <alignment horizontal="left" vertical="center"/>
    </xf>
    <xf numFmtId="0" fontId="7" fillId="0" borderId="0" xfId="0" applyFont="1" applyBorder="1"/>
    <xf numFmtId="0" fontId="8" fillId="0" borderId="0" xfId="0" applyFont="1" applyBorder="1"/>
    <xf numFmtId="49" fontId="9" fillId="0" borderId="0" xfId="53" applyNumberFormat="1" applyFont="1" applyBorder="1">
      <alignment horizontal="left" vertical="center" wrapText="1"/>
    </xf>
    <xf numFmtId="49" fontId="9"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49" fontId="11" fillId="0" borderId="1" xfId="53" applyNumberFormat="1" applyFont="1" applyBorder="1" applyAlignment="1">
      <alignment horizontal="center" vertical="center" wrapText="1"/>
    </xf>
    <xf numFmtId="49" fontId="12" fillId="0" borderId="1" xfId="53" applyNumberFormat="1" applyFont="1" applyBorder="1" applyAlignment="1">
      <alignment horizontal="center" vertical="center" wrapText="1"/>
    </xf>
    <xf numFmtId="49" fontId="11" fillId="0" borderId="1" xfId="53" applyNumberFormat="1" applyFont="1" applyBorder="1" applyAlignment="1">
      <alignment horizontal="left" vertical="center" wrapText="1" indent="1"/>
    </xf>
    <xf numFmtId="49" fontId="11" fillId="0" borderId="1" xfId="53" applyNumberFormat="1" applyFont="1" applyBorder="1">
      <alignment horizontal="left" vertical="center" wrapText="1"/>
    </xf>
    <xf numFmtId="180" fontId="9" fillId="0" borderId="1" xfId="56" applyNumberFormat="1" applyFont="1" applyBorder="1">
      <alignment horizontal="right" vertical="center"/>
    </xf>
    <xf numFmtId="178" fontId="9" fillId="0" borderId="1" xfId="54" applyNumberFormat="1" applyFont="1" applyBorder="1">
      <alignment horizontal="right" vertical="center"/>
    </xf>
    <xf numFmtId="49" fontId="13" fillId="0" borderId="1" xfId="53" applyNumberFormat="1" applyFont="1" applyBorder="1" applyAlignment="1">
      <alignment horizontal="center" vertical="center" wrapText="1"/>
    </xf>
    <xf numFmtId="180" fontId="14" fillId="0" borderId="1" xfId="56" applyNumberFormat="1" applyFont="1" applyBorder="1">
      <alignment horizontal="right" vertical="center"/>
    </xf>
    <xf numFmtId="178" fontId="14" fillId="0" borderId="1" xfId="54" applyNumberFormat="1" applyFont="1" applyBorder="1">
      <alignment horizontal="right" vertical="center"/>
    </xf>
    <xf numFmtId="0" fontId="15" fillId="0" borderId="0" xfId="0" applyFont="1" applyAlignment="1">
      <alignment horizontal="left" vertical="center"/>
    </xf>
    <xf numFmtId="0" fontId="15" fillId="0" borderId="0" xfId="0" applyFont="1" applyBorder="1" applyAlignment="1">
      <alignment horizontal="left" vertical="center"/>
    </xf>
    <xf numFmtId="0" fontId="3" fillId="0" borderId="0" xfId="0" applyFont="1" applyBorder="1" applyAlignment="1" applyProtection="1">
      <alignment horizontal="right" vertical="center"/>
      <protection locked="0"/>
    </xf>
    <xf numFmtId="0" fontId="16"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17" fillId="0" borderId="1" xfId="0" applyFont="1" applyBorder="1" applyAlignment="1">
      <alignment vertical="center" wrapText="1"/>
    </xf>
    <xf numFmtId="0" fontId="17" fillId="0" borderId="1" xfId="0" applyFont="1" applyBorder="1" applyAlignment="1" applyProtection="1">
      <alignment vertical="center" wrapText="1"/>
      <protection locked="0"/>
    </xf>
    <xf numFmtId="0" fontId="0" fillId="0" borderId="0" xfId="0" applyFont="1" applyBorder="1" applyAlignment="1">
      <alignment wrapText="1"/>
    </xf>
    <xf numFmtId="0" fontId="1" fillId="0" borderId="0" xfId="0" applyFont="1" applyBorder="1" applyAlignment="1">
      <alignment horizontal="right" vertical="center" wrapText="1"/>
    </xf>
    <xf numFmtId="0" fontId="16" fillId="0" borderId="0" xfId="0"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wrapText="1"/>
    </xf>
    <xf numFmtId="0" fontId="4" fillId="0" borderId="0" xfId="0" applyFont="1" applyBorder="1" applyAlignment="1">
      <alignment horizontal="right" wrapText="1"/>
    </xf>
    <xf numFmtId="0" fontId="4" fillId="0" borderId="0" xfId="0" applyFont="1" applyBorder="1" applyProtection="1">
      <protection locked="0"/>
    </xf>
    <xf numFmtId="0" fontId="4" fillId="0" borderId="0" xfId="0" applyFont="1" applyAlignment="1" applyProtection="1">
      <alignment horizontal="right" vertical="center"/>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1" fillId="0" borderId="9" xfId="0" applyFont="1" applyBorder="1" applyAlignment="1">
      <alignment horizontal="center"/>
    </xf>
    <xf numFmtId="0" fontId="4" fillId="0" borderId="1" xfId="0" applyFont="1" applyBorder="1" applyAlignment="1">
      <alignment vertical="center" wrapText="1"/>
    </xf>
    <xf numFmtId="178" fontId="5" fillId="0" borderId="8" xfId="0" applyNumberFormat="1" applyFont="1" applyBorder="1" applyAlignment="1">
      <alignment horizontal="right" vertical="center"/>
    </xf>
    <xf numFmtId="178" fontId="5" fillId="0" borderId="9" xfId="0" applyNumberFormat="1" applyFont="1" applyBorder="1" applyAlignment="1">
      <alignment horizontal="right" vertical="center"/>
    </xf>
    <xf numFmtId="0" fontId="0" fillId="0" borderId="9" xfId="0" applyFont="1" applyBorder="1"/>
    <xf numFmtId="0" fontId="1" fillId="0" borderId="0" xfId="0" applyFont="1" applyBorder="1" applyAlignment="1">
      <alignment wrapText="1"/>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lignment horizontal="left" vertical="center" wrapText="1"/>
    </xf>
    <xf numFmtId="0" fontId="3" fillId="0" borderId="0" xfId="0" applyFont="1" applyBorder="1" applyAlignment="1" applyProtection="1">
      <alignment horizontal="right"/>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3" fillId="0" borderId="13" xfId="0" applyFont="1" applyBorder="1" applyAlignment="1">
      <alignment horizontal="left" vertical="center" wrapText="1"/>
    </xf>
    <xf numFmtId="0" fontId="3" fillId="0" borderId="13" xfId="0" applyFont="1" applyBorder="1" applyAlignment="1" applyProtection="1">
      <alignment horizontal="right" vertical="center"/>
      <protection locked="0"/>
    </xf>
    <xf numFmtId="0" fontId="3" fillId="0" borderId="14" xfId="0" applyFont="1" applyBorder="1" applyAlignment="1">
      <alignment horizontal="center"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3" xfId="0" applyFont="1" applyBorder="1" applyAlignment="1">
      <alignment horizontal="center" vertical="center"/>
    </xf>
    <xf numFmtId="0" fontId="4" fillId="0" borderId="13" xfId="0" applyFont="1" applyBorder="1" applyAlignment="1" applyProtection="1">
      <alignment horizontal="center" vertical="center"/>
      <protection locked="0"/>
    </xf>
    <xf numFmtId="0" fontId="3" fillId="0" borderId="13" xfId="0" applyFont="1" applyBorder="1" applyAlignment="1">
      <alignment horizontal="right" vertical="center"/>
    </xf>
    <xf numFmtId="49" fontId="5" fillId="0" borderId="1" xfId="53" applyNumberFormat="1" applyFont="1" applyBorder="1" applyAlignment="1">
      <alignment horizontal="left" vertical="center" wrapText="1" indent="1"/>
    </xf>
    <xf numFmtId="0" fontId="1"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1" fillId="0" borderId="0" xfId="0" applyFont="1" applyBorder="1" applyAlignment="1">
      <alignment horizontal="right"/>
    </xf>
    <xf numFmtId="178" fontId="5" fillId="0" borderId="1" xfId="54" applyNumberFormat="1" applyFont="1" applyBorder="1">
      <alignment horizontal="righ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lignment horizontal="center" vertical="center" wrapText="1"/>
    </xf>
    <xf numFmtId="178" fontId="19" fillId="0" borderId="1" xfId="54" applyNumberFormat="1" applyFont="1" applyBorder="1">
      <alignment horizontal="right" vertical="center"/>
    </xf>
    <xf numFmtId="0" fontId="20" fillId="0" borderId="1" xfId="0" applyFont="1" applyBorder="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pplyProtection="1">
      <alignment horizontal="center" vertical="center"/>
      <protection locked="0"/>
    </xf>
    <xf numFmtId="0" fontId="1" fillId="0" borderId="0" xfId="0" applyFont="1" applyBorder="1" applyAlignment="1">
      <alignment vertical="top"/>
    </xf>
    <xf numFmtId="178" fontId="5" fillId="0" borderId="1" xfId="0" applyNumberFormat="1" applyFont="1" applyFill="1" applyBorder="1" applyAlignment="1">
      <alignment horizontal="right" vertical="center"/>
    </xf>
    <xf numFmtId="0" fontId="1"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xf>
    <xf numFmtId="0" fontId="0" fillId="0" borderId="0" xfId="0" applyFont="1" applyBorder="1" applyAlignment="1">
      <alignment vertical="center"/>
    </xf>
    <xf numFmtId="0" fontId="4" fillId="0" borderId="0" xfId="0" applyFont="1" applyBorder="1" applyAlignment="1" applyProtection="1">
      <alignment horizontal="left" vertical="center"/>
      <protection locked="0"/>
    </xf>
    <xf numFmtId="0" fontId="1" fillId="0" borderId="0" xfId="0" applyFont="1" applyBorder="1" applyAlignment="1" applyProtection="1">
      <alignment vertical="top"/>
      <protection locked="0"/>
    </xf>
    <xf numFmtId="0" fontId="1" fillId="0" borderId="1" xfId="0" applyFont="1" applyBorder="1" applyAlignment="1">
      <alignment horizontal="center"/>
    </xf>
    <xf numFmtId="49" fontId="5" fillId="0" borderId="1" xfId="53" applyNumberFormat="1" applyFont="1" applyBorder="1" applyAlignment="1">
      <alignment horizontal="left" vertical="center" wrapText="1" indent="2"/>
    </xf>
    <xf numFmtId="0" fontId="3" fillId="0" borderId="1" xfId="0" applyFont="1" applyBorder="1" applyAlignment="1" applyProtection="1">
      <alignment horizontal="left" vertical="center"/>
      <protection locked="0"/>
    </xf>
    <xf numFmtId="0" fontId="1" fillId="0" borderId="0" xfId="0" applyFont="1" applyBorder="1" applyAlignment="1">
      <alignment horizontal="center" wrapText="1"/>
    </xf>
    <xf numFmtId="0" fontId="1" fillId="0" borderId="0" xfId="0" applyFont="1" applyBorder="1" applyAlignment="1">
      <alignment horizontal="right" wrapText="1"/>
    </xf>
    <xf numFmtId="0" fontId="22" fillId="0" borderId="0" xfId="0" applyFont="1" applyBorder="1" applyAlignment="1">
      <alignment horizontal="center" vertical="center" wrapText="1"/>
    </xf>
    <xf numFmtId="0" fontId="23"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24" fillId="0" borderId="0" xfId="0" applyFont="1" applyBorder="1" applyAlignment="1">
      <alignment horizontal="center" vertical="center"/>
    </xf>
    <xf numFmtId="0" fontId="25" fillId="0" borderId="0" xfId="0" applyFont="1" applyBorder="1" applyAlignment="1">
      <alignment horizontal="center" vertical="center"/>
    </xf>
    <xf numFmtId="49" fontId="5" fillId="0" borderId="0" xfId="53" applyNumberFormat="1" applyFont="1" applyBorder="1">
      <alignment horizontal="left" vertical="center" wrapText="1"/>
    </xf>
    <xf numFmtId="49" fontId="26" fillId="0" borderId="1" xfId="53" applyNumberFormat="1" applyFont="1" applyBorder="1" applyAlignment="1">
      <alignment horizontal="center" vertical="center" wrapText="1"/>
    </xf>
    <xf numFmtId="0" fontId="27" fillId="0" borderId="1" xfId="0" applyFont="1" applyBorder="1" applyAlignment="1">
      <alignment horizontal="center" vertical="center"/>
    </xf>
    <xf numFmtId="49" fontId="5" fillId="0" borderId="1" xfId="53" applyNumberFormat="1" applyFont="1" applyBorder="1" applyAlignment="1">
      <alignment horizontal="center" vertical="center" wrapText="1"/>
    </xf>
    <xf numFmtId="0" fontId="1" fillId="0" borderId="1" xfId="0" applyFont="1" applyBorder="1" applyAlignment="1">
      <alignment horizontal="center" vertical="center" wrapText="1"/>
    </xf>
    <xf numFmtId="3" fontId="4" fillId="0" borderId="1" xfId="0" applyNumberFormat="1" applyFont="1" applyBorder="1" applyAlignment="1" applyProtection="1">
      <alignment horizontal="center" vertical="center"/>
      <protection locked="0"/>
    </xf>
    <xf numFmtId="3" fontId="4" fillId="0" borderId="1" xfId="0" applyNumberFormat="1" applyFont="1" applyBorder="1" applyAlignment="1">
      <alignment horizontal="center" vertical="center"/>
    </xf>
    <xf numFmtId="3" fontId="4" fillId="0" borderId="1" xfId="0" applyNumberFormat="1" applyFont="1" applyBorder="1" applyAlignment="1" applyProtection="1">
      <alignment horizontal="center" vertical="top"/>
      <protection locked="0"/>
    </xf>
    <xf numFmtId="0" fontId="1" fillId="0" borderId="1" xfId="0" applyFont="1" applyBorder="1" applyAlignment="1">
      <alignment horizontal="center" vertical="top"/>
    </xf>
    <xf numFmtId="178" fontId="5" fillId="0" borderId="0" xfId="0" applyNumberFormat="1" applyFont="1" applyBorder="1" applyAlignment="1">
      <alignment horizontal="right" vertical="center"/>
    </xf>
    <xf numFmtId="0" fontId="1" fillId="0" borderId="0" xfId="0" applyFont="1" applyBorder="1" applyProtection="1">
      <protection locked="0"/>
    </xf>
    <xf numFmtId="0" fontId="1" fillId="0" borderId="0" xfId="0" applyFont="1" applyAlignment="1" applyProtection="1">
      <alignment horizontal="right" vertical="center"/>
      <protection locked="0"/>
    </xf>
    <xf numFmtId="0" fontId="16" fillId="0" borderId="0" xfId="0" applyFont="1" applyBorder="1" applyAlignment="1" applyProtection="1">
      <alignment horizontal="center" vertical="center"/>
      <protection locked="0"/>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3" fontId="1" fillId="0" borderId="1" xfId="0" applyNumberFormat="1"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right" vertical="center"/>
      <protection locked="0"/>
    </xf>
    <xf numFmtId="0" fontId="6" fillId="0" borderId="0" xfId="0" applyFont="1" applyBorder="1" applyAlignment="1">
      <alignment horizontal="center" vertical="top"/>
    </xf>
    <xf numFmtId="0" fontId="5" fillId="0" borderId="1" xfId="0" applyFont="1" applyBorder="1" applyAlignment="1">
      <alignment horizontal="left" vertical="center" wrapText="1"/>
    </xf>
    <xf numFmtId="0" fontId="28" fillId="0" borderId="7" xfId="0" applyFont="1" applyBorder="1" applyAlignment="1">
      <alignment horizontal="left" vertical="center"/>
    </xf>
    <xf numFmtId="4" fontId="28" fillId="0" borderId="1" xfId="0" applyNumberFormat="1" applyFont="1" applyBorder="1" applyAlignment="1">
      <alignment horizontal="right" vertical="center"/>
    </xf>
    <xf numFmtId="0" fontId="28" fillId="0" borderId="1" xfId="0" applyFont="1" applyBorder="1" applyAlignment="1">
      <alignment horizontal="left" vertical="center"/>
    </xf>
    <xf numFmtId="178" fontId="28" fillId="0" borderId="1" xfId="0" applyNumberFormat="1" applyFont="1" applyBorder="1" applyAlignment="1">
      <alignment horizontal="right" vertical="center"/>
    </xf>
    <xf numFmtId="0" fontId="5" fillId="0" borderId="7" xfId="0" applyFont="1" applyBorder="1" applyAlignment="1">
      <alignment horizontal="left" vertical="center"/>
    </xf>
    <xf numFmtId="4" fontId="3" fillId="0" borderId="1" xfId="0" applyNumberFormat="1" applyFont="1" applyBorder="1" applyAlignment="1">
      <alignment horizontal="right" vertical="center"/>
    </xf>
    <xf numFmtId="0" fontId="5" fillId="0" borderId="1" xfId="0" applyFont="1" applyBorder="1" applyAlignment="1">
      <alignment horizontal="left" vertical="center"/>
    </xf>
    <xf numFmtId="4" fontId="3" fillId="0" borderId="1" xfId="0" applyNumberFormat="1" applyFont="1" applyBorder="1" applyAlignment="1" applyProtection="1">
      <alignment horizontal="right" vertical="center"/>
      <protection locked="0"/>
    </xf>
    <xf numFmtId="0" fontId="28" fillId="0" borderId="7" xfId="0" applyFont="1" applyBorder="1" applyAlignment="1" applyProtection="1">
      <alignment horizontal="center" vertical="center"/>
      <protection locked="0"/>
    </xf>
    <xf numFmtId="0" fontId="28" fillId="0" borderId="1" xfId="0" applyFont="1" applyBorder="1" applyAlignment="1">
      <alignment horizontal="center" vertical="center"/>
    </xf>
    <xf numFmtId="0" fontId="3" fillId="0" borderId="0" xfId="0" applyFont="1" applyBorder="1" applyAlignment="1" quotePrefix="1">
      <alignment horizontal="right"/>
    </xf>
    <xf numFmtId="0" fontId="3" fillId="0" borderId="0" xfId="0" applyFont="1" applyBorder="1" applyAlignment="1" applyProtection="1" quotePrefix="1">
      <alignment horizontal="right" wrapText="1"/>
      <protection locked="0"/>
    </xf>
    <xf numFmtId="0" fontId="3" fillId="0" borderId="0" xfId="0" applyFont="1" applyBorder="1" applyAlignment="1" quotePrefix="1">
      <alignment horizontal="right" vertical="center"/>
    </xf>
    <xf numFmtId="0" fontId="3" fillId="0" borderId="0" xfId="0" applyFont="1" applyBorder="1" applyAlignment="1" quotePrefix="1">
      <alignment horizontal="right" wrapText="1"/>
    </xf>
    <xf numFmtId="0" fontId="3" fillId="0" borderId="0" xfId="0" applyFont="1" applyBorder="1" applyAlignment="1" applyProtection="1" quotePrefix="1">
      <alignment horizontal="right"/>
      <protection locked="0"/>
    </xf>
    <xf numFmtId="0" fontId="4" fillId="0" borderId="0" xfId="0" applyFont="1" applyAlignment="1" applyProtection="1" quotePrefix="1">
      <alignment horizontal="right" vertical="center"/>
      <protection locked="0"/>
    </xf>
    <xf numFmtId="0" fontId="3" fillId="0" borderId="0" xfId="0" applyFont="1" applyBorder="1" applyAlignment="1" applyProtection="1" quotePrefix="1">
      <alignment horizontal="left" vertical="center"/>
      <protection locked="0"/>
    </xf>
    <xf numFmtId="0" fontId="1" fillId="0" borderId="0" xfId="0" applyFont="1" applyBorder="1" applyAlignment="1" applyProtection="1" quotePrefix="1">
      <alignment horizontal="right"/>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41"/>
  <sheetViews>
    <sheetView showZeros="0" topLeftCell="A24" workbookViewId="0">
      <selection activeCell="A45" sqref="A45"/>
    </sheetView>
  </sheetViews>
  <sheetFormatPr defaultColWidth="8" defaultRowHeight="14.25" customHeight="1" outlineLevelCol="3"/>
  <cols>
    <col min="1" max="1" width="39.5727272727273" customWidth="1"/>
    <col min="2" max="2" width="33.3636363636364" customWidth="1"/>
    <col min="3" max="3" width="40.4272727272727" customWidth="1"/>
    <col min="4" max="4" width="39.5454545454545" customWidth="1"/>
  </cols>
  <sheetData>
    <row r="1" ht="12" customHeight="1" spans="1:4">
      <c r="D1" s="105" t="s">
        <v>0</v>
      </c>
    </row>
    <row r="2" ht="36" customHeight="1" spans="1:4">
      <c r="A2" s="52" t="s">
        <v>1</v>
      </c>
      <c r="B2" s="157"/>
      <c r="C2" s="157"/>
      <c r="D2" s="157"/>
    </row>
    <row r="3" ht="21" customHeight="1" spans="1:4">
      <c r="A3" s="104" t="str">
        <f>"单位名称："&amp;"曲靖财经学校"</f>
        <v>单位名称：曲靖财经学校</v>
      </c>
      <c r="B3" s="138"/>
      <c r="C3" s="138"/>
      <c r="D3" s="169" t="s">
        <v>2</v>
      </c>
    </row>
    <row r="4" ht="19.5" customHeight="1" spans="1:4">
      <c r="A4" s="10" t="s">
        <v>3</v>
      </c>
      <c r="B4" s="10"/>
      <c r="C4" s="10" t="s">
        <v>4</v>
      </c>
      <c r="D4" s="10"/>
    </row>
    <row r="5" ht="19.5" customHeight="1" spans="1:4">
      <c r="A5" s="10" t="s">
        <v>5</v>
      </c>
      <c r="B5" s="10" t="str">
        <f>"2026"&amp;"年预算数 "</f>
        <v>2026年预算数 </v>
      </c>
      <c r="C5" s="10" t="s">
        <v>6</v>
      </c>
      <c r="D5" s="10" t="str">
        <f>"2026"&amp;"年预算数 "</f>
        <v>2026年预算数 </v>
      </c>
    </row>
    <row r="6" ht="19.5" customHeight="1" spans="1:4">
      <c r="A6" s="10"/>
      <c r="B6" s="10"/>
      <c r="C6" s="10"/>
      <c r="D6" s="10"/>
    </row>
    <row r="7" ht="25.4" customHeight="1" spans="1:4">
      <c r="A7" s="13" t="s">
        <v>7</v>
      </c>
      <c r="B7" s="15">
        <v>28524357.16</v>
      </c>
      <c r="C7" s="158" t="str">
        <f>"一"&amp;"、"&amp;"一般公共服务支出"</f>
        <v>一、一般公共服务支出</v>
      </c>
      <c r="D7" s="15"/>
    </row>
    <row r="8" ht="25.4" customHeight="1" spans="1:4">
      <c r="A8" s="13" t="s">
        <v>8</v>
      </c>
      <c r="B8" s="15"/>
      <c r="C8" s="158" t="str">
        <f>"二"&amp;"、"&amp;"外交支出"</f>
        <v>二、外交支出</v>
      </c>
      <c r="D8" s="15"/>
    </row>
    <row r="9" ht="25.4" customHeight="1" spans="1:4">
      <c r="A9" s="13" t="s">
        <v>9</v>
      </c>
      <c r="B9" s="15"/>
      <c r="C9" s="158" t="str">
        <f>"三"&amp;"、"&amp;"国防支出"</f>
        <v>三、国防支出</v>
      </c>
      <c r="D9" s="15"/>
    </row>
    <row r="10" ht="25.4" customHeight="1" spans="1:4">
      <c r="A10" s="13" t="s">
        <v>10</v>
      </c>
      <c r="B10" s="15">
        <v>3000000</v>
      </c>
      <c r="C10" s="158" t="str">
        <f>"四"&amp;"、"&amp;"公共安全支出"</f>
        <v>四、公共安全支出</v>
      </c>
      <c r="D10" s="15"/>
    </row>
    <row r="11" ht="25.4" customHeight="1" spans="1:4">
      <c r="A11" s="13" t="s">
        <v>11</v>
      </c>
      <c r="B11" s="15">
        <v>8000000</v>
      </c>
      <c r="C11" s="158" t="str">
        <f>"五"&amp;"、"&amp;"教育支出"</f>
        <v>五、教育支出</v>
      </c>
      <c r="D11" s="15">
        <v>30859153.92</v>
      </c>
    </row>
    <row r="12" ht="25.4" customHeight="1" spans="1:4">
      <c r="A12" s="13" t="s">
        <v>12</v>
      </c>
      <c r="B12" s="15"/>
      <c r="C12" s="158" t="str">
        <f>"六"&amp;"、"&amp;"科学技术支出"</f>
        <v>六、科学技术支出</v>
      </c>
      <c r="D12" s="15"/>
    </row>
    <row r="13" ht="25.4" customHeight="1" spans="1:4">
      <c r="A13" s="13" t="s">
        <v>13</v>
      </c>
      <c r="B13" s="15"/>
      <c r="C13" s="158" t="str">
        <f>"七"&amp;"、"&amp;"文化旅游体育与传媒支出"</f>
        <v>七、文化旅游体育与传媒支出</v>
      </c>
      <c r="D13" s="15"/>
    </row>
    <row r="14" ht="25.4" customHeight="1" spans="1:4">
      <c r="A14" s="13" t="s">
        <v>14</v>
      </c>
      <c r="B14" s="15"/>
      <c r="C14" s="158" t="str">
        <f>"八"&amp;"、"&amp;"社会保障和就业支出"</f>
        <v>八、社会保障和就业支出</v>
      </c>
      <c r="D14" s="15">
        <v>4243557.72</v>
      </c>
    </row>
    <row r="15" ht="25.4" customHeight="1" spans="1:4">
      <c r="A15" s="13" t="s">
        <v>15</v>
      </c>
      <c r="B15" s="15"/>
      <c r="C15" s="158" t="str">
        <f>"九"&amp;"、"&amp;"社会保险基金支出"</f>
        <v>九、社会保险基金支出</v>
      </c>
      <c r="D15" s="15"/>
    </row>
    <row r="16" ht="25.4" customHeight="1" spans="1:4">
      <c r="A16" s="13" t="s">
        <v>16</v>
      </c>
      <c r="B16" s="15">
        <v>8000000</v>
      </c>
      <c r="C16" s="158" t="str">
        <f>"十"&amp;"、"&amp;"卫生健康支出"</f>
        <v>十、卫生健康支出</v>
      </c>
      <c r="D16" s="15">
        <v>1984043.52</v>
      </c>
    </row>
    <row r="17" ht="25.4" customHeight="1" spans="1:4">
      <c r="A17" s="13"/>
      <c r="B17" s="15"/>
      <c r="C17" s="158" t="str">
        <f>"十一"&amp;"、"&amp;"节能环保支出"</f>
        <v>十一、节能环保支出</v>
      </c>
      <c r="D17" s="15"/>
    </row>
    <row r="18" ht="25.4" customHeight="1" spans="1:4">
      <c r="A18" s="13"/>
      <c r="B18" s="13"/>
      <c r="C18" s="158" t="str">
        <f>"十二"&amp;"、"&amp;"城乡社区支出"</f>
        <v>十二、城乡社区支出</v>
      </c>
      <c r="D18" s="15"/>
    </row>
    <row r="19" ht="25.4" customHeight="1" spans="1:4">
      <c r="A19" s="13"/>
      <c r="B19" s="13"/>
      <c r="C19" s="158" t="str">
        <f>"十三"&amp;"、"&amp;"农林水支出"</f>
        <v>十三、农林水支出</v>
      </c>
      <c r="D19" s="15"/>
    </row>
    <row r="20" ht="25.4" customHeight="1" spans="1:4">
      <c r="A20" s="13"/>
      <c r="B20" s="13"/>
      <c r="C20" s="158" t="str">
        <f>"十四"&amp;"、"&amp;"交通运输支出"</f>
        <v>十四、交通运输支出</v>
      </c>
      <c r="D20" s="15"/>
    </row>
    <row r="21" ht="25.4" customHeight="1" spans="1:4">
      <c r="A21" s="13"/>
      <c r="B21" s="13"/>
      <c r="C21" s="158" t="str">
        <f>"十五"&amp;"、"&amp;"资源勘探工业信息等支出"</f>
        <v>十五、资源勘探工业信息等支出</v>
      </c>
      <c r="D21" s="15"/>
    </row>
    <row r="22" customHeight="1" spans="1:4">
      <c r="A22" s="13"/>
      <c r="B22" s="13"/>
      <c r="C22" s="158" t="str">
        <f>"十六"&amp;"、"&amp;"商业服务业等支出"</f>
        <v>十六、商业服务业等支出</v>
      </c>
      <c r="D22" s="15"/>
    </row>
    <row r="23" customHeight="1" spans="1:4">
      <c r="A23" s="13"/>
      <c r="B23" s="13"/>
      <c r="C23" s="158" t="str">
        <f>"十七"&amp;"、"&amp;"金融支出"</f>
        <v>十七、金融支出</v>
      </c>
      <c r="D23" s="15"/>
    </row>
    <row r="24" customHeight="1" spans="1:4">
      <c r="A24" s="13"/>
      <c r="B24" s="13"/>
      <c r="C24" s="158" t="str">
        <f>"十八"&amp;"、"&amp;"援助其他地区支出"</f>
        <v>十八、援助其他地区支出</v>
      </c>
      <c r="D24" s="15"/>
    </row>
    <row r="25" customHeight="1" spans="1:4">
      <c r="A25" s="13"/>
      <c r="B25" s="13"/>
      <c r="C25" s="158" t="str">
        <f>"十九"&amp;"、"&amp;"自然资源海洋气象等支出"</f>
        <v>十九、自然资源海洋气象等支出</v>
      </c>
      <c r="D25" s="15"/>
    </row>
    <row r="26" customHeight="1" spans="1:4">
      <c r="A26" s="13"/>
      <c r="B26" s="13"/>
      <c r="C26" s="158" t="str">
        <f>"二十"&amp;"、"&amp;"住房保障支出"</f>
        <v>二十、住房保障支出</v>
      </c>
      <c r="D26" s="15">
        <v>2437602</v>
      </c>
    </row>
    <row r="27" customHeight="1" spans="1:4">
      <c r="A27" s="13"/>
      <c r="B27" s="13"/>
      <c r="C27" s="158" t="str">
        <f>"二十一"&amp;"、"&amp;"粮油物资储备支出"</f>
        <v>二十一、粮油物资储备支出</v>
      </c>
      <c r="D27" s="15"/>
    </row>
    <row r="28" customHeight="1" spans="1:4">
      <c r="A28" s="13"/>
      <c r="B28" s="13"/>
      <c r="C28" s="158" t="str">
        <f>"二十二"&amp;"、"&amp;"国有资本经营预算支出"</f>
        <v>二十二、国有资本经营预算支出</v>
      </c>
      <c r="D28" s="15"/>
    </row>
    <row r="29" customHeight="1" spans="1:4">
      <c r="A29" s="13"/>
      <c r="B29" s="13"/>
      <c r="C29" s="158" t="str">
        <f>"二十三"&amp;"、"&amp;"灾害防治及应急管理支出"</f>
        <v>二十三、灾害防治及应急管理支出</v>
      </c>
      <c r="D29" s="15"/>
    </row>
    <row r="30" customHeight="1" spans="1:4">
      <c r="A30" s="13"/>
      <c r="B30" s="13"/>
      <c r="C30" s="158" t="str">
        <f>"二十四"&amp;"、"&amp;"预备费"</f>
        <v>二十四、预备费</v>
      </c>
      <c r="D30" s="15"/>
    </row>
    <row r="31" customHeight="1" spans="1:4">
      <c r="A31" s="13"/>
      <c r="B31" s="13"/>
      <c r="C31" s="158" t="str">
        <f>"二十五"&amp;"、"&amp;"其他支出"</f>
        <v>二十五、其他支出</v>
      </c>
      <c r="D31" s="15"/>
    </row>
    <row r="32" customHeight="1" spans="1:4">
      <c r="A32" s="13"/>
      <c r="B32" s="13"/>
      <c r="C32" s="158" t="str">
        <f>"二十六"&amp;"、"&amp;"转移性支出"</f>
        <v>二十六、转移性支出</v>
      </c>
      <c r="D32" s="15"/>
    </row>
    <row r="33" customHeight="1" spans="1:4">
      <c r="A33" s="13"/>
      <c r="B33" s="13"/>
      <c r="C33" s="158" t="str">
        <f>"二十七"&amp;"、"&amp;"债务还本支出"</f>
        <v>二十七、债务还本支出</v>
      </c>
      <c r="D33" s="15"/>
    </row>
    <row r="34" customHeight="1" spans="1:4">
      <c r="A34" s="13"/>
      <c r="B34" s="13"/>
      <c r="C34" s="158" t="str">
        <f>"二十八"&amp;"、"&amp;"债务付息支出"</f>
        <v>二十八、债务付息支出</v>
      </c>
      <c r="D34" s="15"/>
    </row>
    <row r="35" customHeight="1" spans="1:4">
      <c r="A35" s="13"/>
      <c r="B35" s="13"/>
      <c r="C35" s="158" t="str">
        <f>"二十九"&amp;"、"&amp;"债务发行费用支出"</f>
        <v>二十九、债务发行费用支出</v>
      </c>
      <c r="D35" s="15"/>
    </row>
    <row r="36" customHeight="1" spans="1:4">
      <c r="A36" s="13"/>
      <c r="B36" s="13"/>
      <c r="C36" s="158" t="str">
        <f>"三十"&amp;"、"&amp;"抗疫特别国债安排的支出"</f>
        <v>三十、抗疫特别国债安排的支出</v>
      </c>
      <c r="D36" s="15"/>
    </row>
    <row r="37" customHeight="1" spans="1:4">
      <c r="A37" s="142" t="s">
        <v>17</v>
      </c>
      <c r="B37" s="15">
        <v>39524357.16</v>
      </c>
      <c r="C37" s="142" t="s">
        <v>18</v>
      </c>
      <c r="D37" s="15">
        <v>39524357.16</v>
      </c>
    </row>
    <row r="38" customHeight="1" spans="1:4">
      <c r="A38" s="159" t="s">
        <v>19</v>
      </c>
      <c r="B38" s="160"/>
      <c r="C38" s="161" t="s">
        <v>20</v>
      </c>
      <c r="D38" s="162"/>
    </row>
    <row r="39" customHeight="1" spans="1:4">
      <c r="A39" s="163" t="s">
        <v>21</v>
      </c>
      <c r="B39" s="164"/>
      <c r="C39" s="165" t="s">
        <v>21</v>
      </c>
      <c r="D39" s="166"/>
    </row>
    <row r="40" customHeight="1" spans="1:4">
      <c r="A40" s="163" t="s">
        <v>22</v>
      </c>
      <c r="B40" s="164"/>
      <c r="C40" s="165" t="s">
        <v>22</v>
      </c>
      <c r="D40" s="166"/>
    </row>
    <row r="41" customHeight="1" spans="1:4">
      <c r="A41" s="167" t="s">
        <v>23</v>
      </c>
      <c r="B41" s="15">
        <v>39524357.16</v>
      </c>
      <c r="C41" s="168" t="s">
        <v>24</v>
      </c>
      <c r="D41" s="15">
        <v>39524357.16</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86"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4"/>
  <sheetViews>
    <sheetView showZeros="0" workbookViewId="0">
      <selection activeCell="B19" sqref="B19"/>
    </sheetView>
  </sheetViews>
  <sheetFormatPr defaultColWidth="9.13636363636364" defaultRowHeight="14.25" customHeight="1" outlineLevelCol="5"/>
  <cols>
    <col min="1" max="1" width="29.0363636363636" customWidth="1"/>
    <col min="2" max="2" width="28.6" customWidth="1"/>
    <col min="3" max="3" width="31.6" customWidth="1"/>
    <col min="4" max="6" width="33.4545454545455" customWidth="1"/>
  </cols>
  <sheetData>
    <row r="1" ht="15.75" customHeight="1" spans="1:6">
      <c r="F1" s="110" t="s">
        <v>394</v>
      </c>
    </row>
    <row r="2" ht="28.5" customHeight="1" spans="1:6">
      <c r="A2" s="18" t="s">
        <v>395</v>
      </c>
      <c r="B2" s="18"/>
      <c r="C2" s="18"/>
      <c r="D2" s="18"/>
      <c r="E2" s="18"/>
      <c r="F2" s="18"/>
    </row>
    <row r="3" ht="15" customHeight="1" spans="1:6">
      <c r="A3" s="111" t="s">
        <v>396</v>
      </c>
      <c r="B3" s="61"/>
      <c r="C3" s="61"/>
      <c r="D3" s="62"/>
      <c r="E3" s="62"/>
      <c r="F3" s="112" t="s">
        <v>397</v>
      </c>
    </row>
    <row r="4" ht="18.75" customHeight="1" spans="1:6">
      <c r="A4" s="20" t="s">
        <v>398</v>
      </c>
      <c r="B4" s="20" t="s">
        <v>49</v>
      </c>
      <c r="C4" s="20" t="s">
        <v>50</v>
      </c>
      <c r="D4" s="21" t="s">
        <v>399</v>
      </c>
      <c r="E4" s="10"/>
      <c r="F4" s="10"/>
    </row>
    <row r="5" ht="30" customHeight="1" spans="1:6">
      <c r="A5" s="30"/>
      <c r="B5" s="30"/>
      <c r="C5" s="30"/>
      <c r="D5" s="21" t="s">
        <v>30</v>
      </c>
      <c r="E5" s="10" t="s">
        <v>51</v>
      </c>
      <c r="F5" s="10" t="s">
        <v>52</v>
      </c>
    </row>
    <row r="6" ht="16.5" customHeight="1" spans="1:6">
      <c r="A6" s="10">
        <v>1</v>
      </c>
      <c r="B6" s="10">
        <v>2</v>
      </c>
      <c r="C6" s="10">
        <v>3</v>
      </c>
      <c r="D6" s="10">
        <v>4</v>
      </c>
      <c r="E6" s="10">
        <v>5</v>
      </c>
      <c r="F6" s="10">
        <v>6</v>
      </c>
    </row>
    <row r="7" ht="24" customHeight="1" spans="1:6">
      <c r="A7" s="10"/>
      <c r="B7" s="10"/>
      <c r="C7" s="10"/>
      <c r="D7" s="10"/>
      <c r="E7" s="10"/>
      <c r="F7" s="10"/>
    </row>
    <row r="8" ht="24" customHeight="1" spans="1:6">
      <c r="A8" s="10"/>
      <c r="B8" s="10"/>
      <c r="C8" s="10"/>
      <c r="D8" s="10"/>
      <c r="E8" s="10"/>
      <c r="F8" s="10"/>
    </row>
    <row r="9" ht="24" customHeight="1" spans="1:6">
      <c r="A9" s="10"/>
      <c r="B9" s="10"/>
      <c r="C9" s="10"/>
      <c r="D9" s="10"/>
      <c r="E9" s="10"/>
      <c r="F9" s="10"/>
    </row>
    <row r="10" ht="24" customHeight="1" spans="1:6">
      <c r="A10" s="10"/>
      <c r="B10" s="10"/>
      <c r="C10" s="10"/>
      <c r="D10" s="10"/>
      <c r="E10" s="10"/>
      <c r="F10" s="10"/>
    </row>
    <row r="11" ht="24" customHeight="1" spans="1:6">
      <c r="A11" s="10"/>
      <c r="B11" s="10"/>
      <c r="C11" s="10"/>
      <c r="D11" s="10"/>
      <c r="E11" s="10"/>
      <c r="F11" s="10"/>
    </row>
    <row r="12" ht="24" customHeight="1" spans="1:6">
      <c r="A12" s="31"/>
      <c r="B12" s="31"/>
      <c r="C12" s="31"/>
      <c r="D12" s="113"/>
      <c r="E12" s="113"/>
      <c r="F12" s="113"/>
    </row>
    <row r="13" s="35" customFormat="1" ht="17.25" customHeight="1" spans="1:6">
      <c r="A13" s="114" t="s">
        <v>46</v>
      </c>
      <c r="B13" s="115"/>
      <c r="C13" s="115" t="s">
        <v>46</v>
      </c>
      <c r="D13" s="116"/>
      <c r="E13" s="116"/>
      <c r="F13" s="116"/>
    </row>
    <row r="14" customHeight="1" spans="1:6">
      <c r="A14" t="s">
        <v>400</v>
      </c>
    </row>
  </sheetData>
  <mergeCells count="6">
    <mergeCell ref="A2:F2"/>
    <mergeCell ref="D4:F4"/>
    <mergeCell ref="A13:C13"/>
    <mergeCell ref="A4:A5"/>
    <mergeCell ref="B4:B5"/>
    <mergeCell ref="C4:C5"/>
  </mergeCells>
  <pageMargins left="0.751388888888889" right="0.751388888888889" top="1" bottom="1" header="0.5" footer="0.5"/>
  <pageSetup paperSize="9" scale="6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17"/>
  <sheetViews>
    <sheetView showZeros="0" workbookViewId="0">
      <selection activeCell="B10" sqref="B10"/>
    </sheetView>
  </sheetViews>
  <sheetFormatPr defaultColWidth="10.3818181818182" defaultRowHeight="14.25" customHeight="1"/>
  <cols>
    <col min="1" max="1" width="12.6363636363636" customWidth="1"/>
    <col min="2" max="16384" width="10.3818181818182" customWidth="1"/>
  </cols>
  <sheetData>
    <row r="1" ht="13.5" customHeight="1" spans="1:17">
      <c r="O1" s="51"/>
      <c r="P1" s="51"/>
      <c r="Q1" s="103" t="s">
        <v>401</v>
      </c>
    </row>
    <row r="2" ht="27.75" customHeight="1" spans="1:17">
      <c r="A2" s="59" t="s">
        <v>402</v>
      </c>
      <c r="B2" s="18"/>
      <c r="C2" s="18"/>
      <c r="D2" s="18"/>
      <c r="E2" s="18"/>
      <c r="F2" s="18"/>
      <c r="G2" s="18"/>
      <c r="H2" s="18"/>
      <c r="I2" s="18"/>
      <c r="J2" s="18"/>
      <c r="K2" s="53"/>
      <c r="L2" s="18"/>
      <c r="M2" s="18"/>
      <c r="N2" s="18"/>
      <c r="O2" s="53"/>
      <c r="P2" s="53"/>
      <c r="Q2" s="18"/>
    </row>
    <row r="3" customFormat="1" ht="18.75" customHeight="1" spans="1:17">
      <c r="A3" s="104" t="str">
        <f>"单位名称："&amp;"曲靖财经学校"</f>
        <v>单位名称：曲靖财经学校</v>
      </c>
      <c r="B3" s="6"/>
      <c r="C3" s="6"/>
      <c r="D3" s="6"/>
      <c r="E3" s="6"/>
      <c r="F3" s="6"/>
      <c r="G3" s="6"/>
      <c r="H3" s="6"/>
      <c r="I3" s="6"/>
      <c r="J3" s="6"/>
      <c r="O3" s="82"/>
      <c r="P3" s="82"/>
      <c r="Q3" s="169" t="s">
        <v>2</v>
      </c>
    </row>
    <row r="4" customFormat="1" ht="15.75" customHeight="1" spans="1:17">
      <c r="A4" s="20" t="s">
        <v>403</v>
      </c>
      <c r="B4" s="85" t="s">
        <v>404</v>
      </c>
      <c r="C4" s="85" t="s">
        <v>405</v>
      </c>
      <c r="D4" s="85" t="s">
        <v>406</v>
      </c>
      <c r="E4" s="85" t="s">
        <v>407</v>
      </c>
      <c r="F4" s="85" t="s">
        <v>408</v>
      </c>
      <c r="G4" s="87" t="s">
        <v>132</v>
      </c>
      <c r="H4" s="87"/>
      <c r="I4" s="87"/>
      <c r="J4" s="87"/>
      <c r="K4" s="88"/>
      <c r="L4" s="87"/>
      <c r="M4" s="87"/>
      <c r="N4" s="87"/>
      <c r="O4" s="89"/>
      <c r="P4" s="88"/>
      <c r="Q4" s="90"/>
    </row>
    <row r="5" customFormat="1" ht="17.25" customHeight="1" spans="1:17">
      <c r="A5" s="26"/>
      <c r="B5" s="91"/>
      <c r="C5" s="91"/>
      <c r="D5" s="91"/>
      <c r="E5" s="91"/>
      <c r="F5" s="91"/>
      <c r="G5" s="91" t="s">
        <v>30</v>
      </c>
      <c r="H5" s="91" t="s">
        <v>33</v>
      </c>
      <c r="I5" s="91" t="s">
        <v>409</v>
      </c>
      <c r="J5" s="91" t="s">
        <v>410</v>
      </c>
      <c r="K5" s="92" t="s">
        <v>411</v>
      </c>
      <c r="L5" s="93" t="s">
        <v>37</v>
      </c>
      <c r="M5" s="93"/>
      <c r="N5" s="93"/>
      <c r="O5" s="94"/>
      <c r="P5" s="95"/>
      <c r="Q5" s="96"/>
    </row>
    <row r="6" customFormat="1" ht="54" customHeight="1" spans="1:17">
      <c r="A6" s="29"/>
      <c r="B6" s="96"/>
      <c r="C6" s="96"/>
      <c r="D6" s="96"/>
      <c r="E6" s="96"/>
      <c r="F6" s="96"/>
      <c r="G6" s="96"/>
      <c r="H6" s="96" t="s">
        <v>32</v>
      </c>
      <c r="I6" s="96"/>
      <c r="J6" s="96"/>
      <c r="K6" s="97"/>
      <c r="L6" s="96" t="s">
        <v>32</v>
      </c>
      <c r="M6" s="96" t="s">
        <v>38</v>
      </c>
      <c r="N6" s="96" t="s">
        <v>141</v>
      </c>
      <c r="O6" s="8" t="s">
        <v>40</v>
      </c>
      <c r="P6" s="97" t="s">
        <v>41</v>
      </c>
      <c r="Q6" s="96" t="s">
        <v>42</v>
      </c>
    </row>
    <row r="7" customFormat="1" ht="15" customHeight="1" spans="1:17">
      <c r="A7" s="30">
        <v>1</v>
      </c>
      <c r="B7" s="106">
        <v>2</v>
      </c>
      <c r="C7" s="106">
        <v>3</v>
      </c>
      <c r="D7" s="106">
        <v>4</v>
      </c>
      <c r="E7" s="106">
        <v>5</v>
      </c>
      <c r="F7" s="106">
        <v>6</v>
      </c>
      <c r="G7" s="107">
        <v>7</v>
      </c>
      <c r="H7" s="107">
        <v>8</v>
      </c>
      <c r="I7" s="107">
        <v>9</v>
      </c>
      <c r="J7" s="107">
        <v>10</v>
      </c>
      <c r="K7" s="107">
        <v>11</v>
      </c>
      <c r="L7" s="107">
        <v>12</v>
      </c>
      <c r="M7" s="107">
        <v>13</v>
      </c>
      <c r="N7" s="107">
        <v>14</v>
      </c>
      <c r="O7" s="107">
        <v>15</v>
      </c>
      <c r="P7" s="107">
        <v>16</v>
      </c>
      <c r="Q7" s="107">
        <v>17</v>
      </c>
    </row>
    <row r="8" customFormat="1" ht="21" customHeight="1" spans="1:17">
      <c r="A8" s="13" t="s">
        <v>44</v>
      </c>
      <c r="B8" s="98"/>
      <c r="C8" s="98"/>
      <c r="D8" s="98"/>
      <c r="E8" s="108"/>
      <c r="F8" s="15">
        <v>10400</v>
      </c>
      <c r="G8" s="15">
        <v>10400</v>
      </c>
      <c r="H8" s="15">
        <v>10400</v>
      </c>
      <c r="I8" s="15"/>
      <c r="J8" s="15"/>
      <c r="K8" s="15"/>
      <c r="L8" s="15"/>
      <c r="M8" s="15"/>
      <c r="N8" s="15"/>
      <c r="O8" s="15"/>
      <c r="P8" s="15"/>
      <c r="Q8" s="15"/>
    </row>
    <row r="9" customFormat="1" ht="21" customHeight="1" spans="1:17">
      <c r="A9" s="109" t="s">
        <v>44</v>
      </c>
      <c r="B9" s="13"/>
      <c r="C9" s="13"/>
      <c r="D9" s="13"/>
      <c r="E9" s="13"/>
      <c r="F9" s="15">
        <v>10400</v>
      </c>
      <c r="G9" s="15">
        <v>10400</v>
      </c>
      <c r="H9" s="15">
        <v>10400</v>
      </c>
      <c r="I9" s="15"/>
      <c r="J9" s="15"/>
      <c r="K9" s="15"/>
      <c r="L9" s="15"/>
      <c r="M9" s="15"/>
      <c r="N9" s="15"/>
      <c r="O9" s="15"/>
      <c r="P9" s="15"/>
      <c r="Q9" s="15"/>
    </row>
    <row r="10" customFormat="1" ht="24" spans="1:17">
      <c r="A10" s="13" t="s">
        <v>195</v>
      </c>
      <c r="B10" s="13" t="s">
        <v>412</v>
      </c>
      <c r="C10" s="13" t="s">
        <v>413</v>
      </c>
      <c r="D10" s="13" t="s">
        <v>414</v>
      </c>
      <c r="E10" s="13">
        <v>1</v>
      </c>
      <c r="F10" s="15">
        <v>10400</v>
      </c>
      <c r="G10" s="15">
        <v>10400</v>
      </c>
      <c r="H10" s="15">
        <v>10400</v>
      </c>
      <c r="I10" s="15"/>
      <c r="J10" s="15"/>
      <c r="K10" s="15"/>
      <c r="L10" s="15"/>
      <c r="M10" s="15"/>
      <c r="N10" s="15"/>
      <c r="O10" s="15"/>
      <c r="P10" s="15"/>
      <c r="Q10" s="15"/>
    </row>
    <row r="11" customFormat="1" ht="21" customHeight="1" spans="1:17">
      <c r="A11" s="100" t="s">
        <v>46</v>
      </c>
      <c r="B11" s="101"/>
      <c r="C11" s="101"/>
      <c r="D11" s="101"/>
      <c r="E11" s="108"/>
      <c r="F11" s="15">
        <v>10400</v>
      </c>
      <c r="G11" s="15">
        <v>10400</v>
      </c>
      <c r="H11" s="15">
        <v>10400</v>
      </c>
      <c r="I11" s="15"/>
      <c r="J11" s="15"/>
      <c r="K11" s="15"/>
      <c r="L11" s="15"/>
      <c r="M11" s="15"/>
      <c r="N11" s="15"/>
      <c r="O11" s="15"/>
      <c r="P11" s="15"/>
      <c r="Q11" s="15"/>
    </row>
    <row r="12" ht="21" customHeight="1"/>
    <row r="13" ht="21" customHeight="1"/>
    <row r="14" ht="21" customHeight="1"/>
    <row r="15" ht="21" customHeight="1"/>
    <row r="16" ht="21" customHeight="1"/>
    <row r="17" ht="21" customHeight="1"/>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4"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R17"/>
  <sheetViews>
    <sheetView showZeros="0" workbookViewId="0">
      <selection activeCell="A2" sqref="A2:N2"/>
    </sheetView>
  </sheetViews>
  <sheetFormatPr defaultColWidth="10.3818181818182" defaultRowHeight="14.25" customHeight="1"/>
  <cols>
    <col min="1" max="16384" width="10.3818181818182" customWidth="1"/>
  </cols>
  <sheetData>
    <row r="1" ht="13.5" customHeight="1" spans="1:18">
      <c r="A1" s="76"/>
      <c r="B1" s="76"/>
      <c r="C1" s="76"/>
      <c r="D1" s="76"/>
      <c r="E1" s="76"/>
      <c r="F1" s="76"/>
      <c r="G1" s="76"/>
      <c r="H1" s="77"/>
      <c r="I1" s="76"/>
      <c r="J1" s="76"/>
      <c r="K1" s="76"/>
      <c r="L1" s="51"/>
      <c r="M1" s="78"/>
      <c r="N1" s="79"/>
      <c r="R1" t="s">
        <v>415</v>
      </c>
    </row>
    <row r="2" ht="27.75" customHeight="1" spans="1:18">
      <c r="A2" s="59" t="s">
        <v>416</v>
      </c>
      <c r="B2" s="60"/>
      <c r="C2" s="60"/>
      <c r="D2" s="60"/>
      <c r="E2" s="60"/>
      <c r="F2" s="60"/>
      <c r="G2" s="60"/>
      <c r="H2" s="80"/>
      <c r="I2" s="60"/>
      <c r="J2" s="60"/>
      <c r="K2" s="60"/>
      <c r="L2" s="53"/>
      <c r="M2" s="80"/>
      <c r="N2" s="60"/>
    </row>
    <row r="3" ht="18.75" customHeight="1" spans="1:18">
      <c r="A3" s="81" t="str">
        <f>"单位名称："&amp;"曲靖财经学校"</f>
        <v>单位名称：曲靖财经学校</v>
      </c>
      <c r="B3" s="62"/>
      <c r="C3" s="62"/>
      <c r="D3" s="64"/>
      <c r="E3" s="64"/>
      <c r="F3" s="64"/>
      <c r="G3" s="64"/>
      <c r="H3" s="62"/>
      <c r="I3" s="62"/>
      <c r="J3" s="62"/>
      <c r="K3" s="62"/>
      <c r="L3" s="77"/>
      <c r="M3" s="76"/>
      <c r="N3" s="76"/>
      <c r="O3" s="76"/>
      <c r="P3" s="82"/>
      <c r="Q3" s="83"/>
      <c r="R3" s="172" t="s">
        <v>2</v>
      </c>
    </row>
    <row r="4" ht="15.75" customHeight="1" spans="1:18">
      <c r="A4" s="20" t="s">
        <v>403</v>
      </c>
      <c r="B4" s="85" t="s">
        <v>417</v>
      </c>
      <c r="C4" s="85" t="s">
        <v>418</v>
      </c>
      <c r="D4" s="86" t="s">
        <v>419</v>
      </c>
      <c r="E4" s="86" t="s">
        <v>420</v>
      </c>
      <c r="F4" s="86" t="s">
        <v>421</v>
      </c>
      <c r="G4" s="86" t="s">
        <v>422</v>
      </c>
      <c r="H4" s="87" t="s">
        <v>132</v>
      </c>
      <c r="I4" s="87"/>
      <c r="J4" s="87"/>
      <c r="K4" s="87"/>
      <c r="L4" s="88"/>
      <c r="M4" s="87"/>
      <c r="N4" s="87"/>
      <c r="O4" s="87"/>
      <c r="P4" s="89"/>
      <c r="Q4" s="88"/>
      <c r="R4" s="90"/>
    </row>
    <row r="5" ht="17.25" customHeight="1" spans="1:18">
      <c r="A5" s="26"/>
      <c r="B5" s="91"/>
      <c r="C5" s="91"/>
      <c r="D5" s="92"/>
      <c r="E5" s="92"/>
      <c r="F5" s="92"/>
      <c r="G5" s="92"/>
      <c r="H5" s="91" t="s">
        <v>30</v>
      </c>
      <c r="I5" s="91" t="s">
        <v>33</v>
      </c>
      <c r="J5" s="91" t="s">
        <v>409</v>
      </c>
      <c r="K5" s="91" t="s">
        <v>410</v>
      </c>
      <c r="L5" s="92" t="s">
        <v>411</v>
      </c>
      <c r="M5" s="93" t="s">
        <v>423</v>
      </c>
      <c r="N5" s="93"/>
      <c r="O5" s="93"/>
      <c r="P5" s="94"/>
      <c r="Q5" s="95"/>
      <c r="R5" s="96"/>
    </row>
    <row r="6" ht="54" customHeight="1" spans="1:18">
      <c r="A6" s="29"/>
      <c r="B6" s="96"/>
      <c r="C6" s="96"/>
      <c r="D6" s="97"/>
      <c r="E6" s="97"/>
      <c r="F6" s="97"/>
      <c r="G6" s="97"/>
      <c r="H6" s="96"/>
      <c r="I6" s="96" t="s">
        <v>32</v>
      </c>
      <c r="J6" s="96"/>
      <c r="K6" s="96"/>
      <c r="L6" s="97"/>
      <c r="M6" s="96" t="s">
        <v>32</v>
      </c>
      <c r="N6" s="96" t="s">
        <v>38</v>
      </c>
      <c r="O6" s="96" t="s">
        <v>141</v>
      </c>
      <c r="P6" s="8" t="s">
        <v>40</v>
      </c>
      <c r="Q6" s="97" t="s">
        <v>41</v>
      </c>
      <c r="R6" s="96" t="s">
        <v>42</v>
      </c>
    </row>
    <row r="7" ht="15" customHeight="1" spans="1:18">
      <c r="A7" s="29">
        <v>1</v>
      </c>
      <c r="B7" s="96">
        <v>2</v>
      </c>
      <c r="C7" s="96">
        <v>3</v>
      </c>
      <c r="D7" s="97">
        <v>4</v>
      </c>
      <c r="E7" s="97">
        <v>5</v>
      </c>
      <c r="F7" s="97">
        <v>6</v>
      </c>
      <c r="G7" s="97">
        <v>7</v>
      </c>
      <c r="H7" s="97">
        <v>8</v>
      </c>
      <c r="I7" s="97">
        <v>9</v>
      </c>
      <c r="J7" s="97">
        <v>10</v>
      </c>
      <c r="K7" s="97">
        <v>11</v>
      </c>
      <c r="L7" s="97">
        <v>12</v>
      </c>
      <c r="M7" s="97">
        <v>13</v>
      </c>
      <c r="N7" s="97">
        <v>14</v>
      </c>
      <c r="O7" s="97">
        <v>15</v>
      </c>
      <c r="P7" s="97">
        <v>16</v>
      </c>
      <c r="Q7" s="97">
        <v>17</v>
      </c>
      <c r="R7" s="97">
        <v>18</v>
      </c>
    </row>
    <row r="8" ht="21" customHeight="1" spans="1:18">
      <c r="A8" s="13"/>
      <c r="B8" s="98"/>
      <c r="C8" s="98"/>
      <c r="D8" s="99"/>
      <c r="E8" s="99"/>
      <c r="F8" s="99"/>
      <c r="G8" s="99"/>
      <c r="H8" s="15"/>
      <c r="I8" s="15"/>
      <c r="J8" s="15"/>
      <c r="K8" s="15"/>
      <c r="L8" s="15"/>
      <c r="M8" s="15"/>
      <c r="N8" s="15"/>
      <c r="O8" s="15"/>
      <c r="P8" s="15"/>
      <c r="Q8" s="15"/>
      <c r="R8" s="15"/>
    </row>
    <row r="9" ht="21" customHeight="1" spans="1:18">
      <c r="A9" s="13"/>
      <c r="B9" s="13"/>
      <c r="C9" s="13"/>
      <c r="D9" s="13"/>
      <c r="E9" s="13"/>
      <c r="F9" s="13"/>
      <c r="G9" s="13"/>
      <c r="H9" s="15"/>
      <c r="I9" s="15"/>
      <c r="J9" s="15"/>
      <c r="K9" s="15"/>
      <c r="L9" s="15"/>
      <c r="M9" s="15"/>
      <c r="N9" s="15"/>
      <c r="O9" s="15"/>
      <c r="P9" s="15"/>
      <c r="Q9" s="15"/>
      <c r="R9" s="15"/>
    </row>
    <row r="10" ht="21" customHeight="1" spans="1:18">
      <c r="A10" s="100" t="s">
        <v>424</v>
      </c>
      <c r="B10" s="101"/>
      <c r="C10" s="102"/>
      <c r="D10" s="99"/>
      <c r="E10" s="99"/>
      <c r="F10" s="99"/>
      <c r="G10" s="99"/>
      <c r="H10" s="15"/>
      <c r="I10" s="15"/>
      <c r="J10" s="15"/>
      <c r="K10" s="15"/>
      <c r="L10" s="15"/>
      <c r="M10" s="15"/>
      <c r="N10" s="15"/>
      <c r="O10" s="15"/>
      <c r="P10" s="15"/>
      <c r="Q10" s="15"/>
      <c r="R10" s="15"/>
    </row>
    <row r="11" ht="21" customHeight="1" spans="1:18">
      <c r="A11" t="s">
        <v>425</v>
      </c>
    </row>
    <row r="12" ht="21" customHeight="1"/>
    <row r="13" ht="21" customHeight="1"/>
    <row r="14" ht="21" customHeight="1"/>
    <row r="15" ht="21" customHeight="1"/>
    <row r="16" ht="21" customHeight="1"/>
    <row r="17" s="35" customFormat="1" ht="21" customHeight="1" spans="1:14">
      <c r="A17"/>
      <c r="B17"/>
      <c r="C17"/>
      <c r="D17"/>
      <c r="E17"/>
      <c r="F17"/>
      <c r="G17"/>
      <c r="H17"/>
      <c r="I17"/>
      <c r="J17"/>
      <c r="K17"/>
      <c r="L17"/>
      <c r="M17"/>
      <c r="N17"/>
    </row>
  </sheetData>
  <mergeCells count="17">
    <mergeCell ref="A2:N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ageMargins left="0.751388888888889" right="0.751388888888889" top="1" bottom="1" header="0.5" footer="0.5"/>
  <pageSetup paperSize="9" scale="71"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O22"/>
  <sheetViews>
    <sheetView showZeros="0" workbookViewId="0">
      <selection activeCell="A9" sqref="A9:D9"/>
    </sheetView>
  </sheetViews>
  <sheetFormatPr defaultColWidth="10" defaultRowHeight="14.25" customHeight="1"/>
  <cols>
    <col min="1" max="1" width="19.1272727272727" style="57" customWidth="1"/>
    <col min="2" max="2" width="10" style="57" customWidth="1"/>
    <col min="3" max="3" width="14.8818181818182" style="57" customWidth="1"/>
    <col min="4" max="16375" width="10" style="57" customWidth="1"/>
    <col min="16376" max="16384" width="10" style="57"/>
  </cols>
  <sheetData>
    <row r="1" ht="13.5" customHeight="1" spans="1:15">
      <c r="D1" s="58"/>
      <c r="O1" s="57" t="s">
        <v>426</v>
      </c>
    </row>
    <row r="2" ht="27.75" customHeight="1" spans="1:15">
      <c r="A2" s="59" t="s">
        <v>427</v>
      </c>
      <c r="B2" s="60"/>
      <c r="C2" s="60"/>
      <c r="D2" s="60"/>
      <c r="E2" s="60"/>
      <c r="F2" s="60"/>
      <c r="G2" s="60"/>
      <c r="H2" s="60"/>
      <c r="I2" s="60"/>
      <c r="J2" s="60"/>
      <c r="K2" s="60"/>
      <c r="L2" s="60"/>
      <c r="M2" s="60"/>
      <c r="N2" s="60"/>
      <c r="O2" s="60"/>
    </row>
    <row r="3" ht="18" customHeight="1" spans="1:15">
      <c r="A3" s="61" t="str">
        <f>"单位名称："&amp;"曲靖财经学校"</f>
        <v>单位名称：曲靖财经学校</v>
      </c>
      <c r="B3" s="62"/>
      <c r="C3" s="62"/>
      <c r="D3" s="63"/>
      <c r="E3" s="62"/>
      <c r="F3" s="64"/>
      <c r="G3" s="62"/>
      <c r="H3" s="62"/>
      <c r="I3" s="62"/>
      <c r="J3" s="62"/>
      <c r="K3" s="6"/>
      <c r="L3" s="6"/>
      <c r="M3" s="174" t="s">
        <v>2</v>
      </c>
      <c r="N3" s="65"/>
      <c r="O3" s="65"/>
    </row>
    <row r="4" ht="19.5" customHeight="1" spans="1:15">
      <c r="A4" s="10" t="s">
        <v>428</v>
      </c>
      <c r="B4" s="10" t="s">
        <v>132</v>
      </c>
      <c r="C4" s="10"/>
      <c r="D4" s="10"/>
      <c r="E4" s="66" t="s">
        <v>429</v>
      </c>
      <c r="F4" s="67"/>
      <c r="G4" s="67"/>
      <c r="H4" s="67"/>
      <c r="I4" s="67"/>
      <c r="J4" s="67"/>
      <c r="K4" s="67"/>
      <c r="L4" s="67"/>
      <c r="M4" s="67"/>
      <c r="N4" s="67"/>
      <c r="O4" s="67"/>
    </row>
    <row r="5" ht="40.5" customHeight="1" spans="1:15">
      <c r="A5" s="10"/>
      <c r="B5" s="10" t="s">
        <v>30</v>
      </c>
      <c r="C5" s="9" t="s">
        <v>33</v>
      </c>
      <c r="D5" s="9" t="s">
        <v>430</v>
      </c>
      <c r="E5" s="68" t="s">
        <v>431</v>
      </c>
      <c r="F5" s="69" t="s">
        <v>432</v>
      </c>
      <c r="G5" s="69" t="s">
        <v>433</v>
      </c>
      <c r="H5" s="69" t="s">
        <v>434</v>
      </c>
      <c r="I5" s="69" t="s">
        <v>435</v>
      </c>
      <c r="J5" s="69" t="s">
        <v>436</v>
      </c>
      <c r="K5" s="69" t="s">
        <v>437</v>
      </c>
      <c r="L5" s="69" t="s">
        <v>438</v>
      </c>
      <c r="M5" s="69" t="s">
        <v>439</v>
      </c>
      <c r="N5" s="69" t="s">
        <v>440</v>
      </c>
      <c r="O5" s="70" t="s">
        <v>441</v>
      </c>
    </row>
    <row r="6" ht="19.5" customHeight="1" spans="1:15">
      <c r="A6" s="10">
        <v>1</v>
      </c>
      <c r="B6" s="10">
        <v>2</v>
      </c>
      <c r="C6" s="10">
        <v>3</v>
      </c>
      <c r="D6" s="10">
        <v>4</v>
      </c>
      <c r="E6" s="68">
        <v>5</v>
      </c>
      <c r="F6" s="67">
        <v>6</v>
      </c>
      <c r="G6" s="69">
        <v>7</v>
      </c>
      <c r="H6" s="69">
        <v>8</v>
      </c>
      <c r="I6" s="69">
        <v>9</v>
      </c>
      <c r="J6" s="69">
        <v>10</v>
      </c>
      <c r="K6" s="69">
        <v>11</v>
      </c>
      <c r="L6" s="69">
        <v>12</v>
      </c>
      <c r="M6" s="69">
        <v>13</v>
      </c>
      <c r="N6" s="71">
        <v>14</v>
      </c>
      <c r="O6" s="70">
        <v>15</v>
      </c>
    </row>
    <row r="7" ht="28.4" customHeight="1" spans="1:15">
      <c r="A7" s="72"/>
      <c r="B7" s="15"/>
      <c r="C7" s="15"/>
      <c r="D7" s="15"/>
      <c r="E7" s="73"/>
      <c r="F7" s="74"/>
      <c r="G7" s="74"/>
      <c r="H7" s="74"/>
      <c r="I7" s="74"/>
      <c r="J7" s="74"/>
      <c r="K7" s="74"/>
      <c r="L7" s="74"/>
      <c r="M7" s="74"/>
      <c r="N7" s="74"/>
      <c r="O7" s="75"/>
    </row>
    <row r="8" ht="29.9" customHeight="1" spans="1:15">
      <c r="A8" s="72"/>
      <c r="B8" s="15"/>
      <c r="C8" s="15"/>
      <c r="D8" s="15"/>
      <c r="E8" s="73"/>
      <c r="F8" s="74"/>
      <c r="G8" s="74"/>
      <c r="H8" s="74"/>
      <c r="I8" s="74"/>
      <c r="J8" s="74"/>
      <c r="K8" s="74"/>
      <c r="L8" s="74"/>
      <c r="M8" s="74"/>
      <c r="N8" s="74"/>
      <c r="O8" s="75"/>
    </row>
    <row r="9" ht="29.9" customHeight="1" spans="1:15">
      <c r="A9" t="s">
        <v>442</v>
      </c>
      <c r="B9"/>
      <c r="C9"/>
      <c r="D9"/>
      <c r="E9"/>
      <c r="F9"/>
      <c r="G9"/>
      <c r="H9"/>
      <c r="I9"/>
      <c r="J9"/>
      <c r="K9"/>
      <c r="L9"/>
      <c r="M9"/>
      <c r="N9"/>
      <c r="O9"/>
    </row>
    <row r="10" ht="29.9" customHeight="1" spans="1:15">
      <c r="A10"/>
      <c r="B10"/>
      <c r="C10"/>
      <c r="D10"/>
      <c r="E10"/>
      <c r="F10"/>
      <c r="G10"/>
      <c r="H10"/>
      <c r="I10"/>
      <c r="J10"/>
      <c r="K10"/>
      <c r="L10"/>
      <c r="M10"/>
      <c r="N10"/>
      <c r="O10"/>
    </row>
    <row r="11" ht="29.9" customHeight="1" spans="1:15">
      <c r="A11"/>
      <c r="B11"/>
      <c r="C11"/>
      <c r="D11"/>
      <c r="E11"/>
      <c r="F11"/>
      <c r="G11"/>
      <c r="H11"/>
      <c r="I11"/>
      <c r="J11"/>
      <c r="K11"/>
      <c r="L11"/>
      <c r="M11"/>
      <c r="N11"/>
      <c r="O11"/>
    </row>
    <row r="12" ht="29.9" customHeight="1" spans="1:15">
      <c r="A12"/>
      <c r="B12"/>
      <c r="C12"/>
      <c r="D12"/>
      <c r="E12"/>
      <c r="F12"/>
      <c r="G12"/>
      <c r="H12"/>
      <c r="I12"/>
      <c r="J12"/>
      <c r="K12"/>
      <c r="L12"/>
      <c r="M12"/>
      <c r="N12"/>
      <c r="O12"/>
    </row>
    <row r="13" ht="29.9" customHeight="1" spans="1:15">
      <c r="A13"/>
      <c r="B13"/>
      <c r="C13"/>
      <c r="D13"/>
      <c r="E13"/>
      <c r="F13"/>
      <c r="G13"/>
      <c r="H13"/>
      <c r="I13"/>
      <c r="J13"/>
      <c r="K13"/>
      <c r="L13"/>
      <c r="M13"/>
      <c r="N13"/>
      <c r="O13"/>
    </row>
    <row r="14" customHeight="1" spans="1:15">
      <c r="A14"/>
      <c r="B14"/>
      <c r="C14"/>
      <c r="D14"/>
      <c r="E14"/>
      <c r="F14"/>
      <c r="G14"/>
      <c r="H14"/>
      <c r="I14"/>
      <c r="J14"/>
      <c r="K14"/>
      <c r="L14"/>
      <c r="M14"/>
      <c r="N14"/>
      <c r="O14"/>
    </row>
    <row r="15" customHeight="1" spans="1:15">
      <c r="A15"/>
      <c r="B15"/>
      <c r="C15"/>
      <c r="D15"/>
      <c r="E15"/>
      <c r="F15"/>
      <c r="G15"/>
      <c r="H15"/>
      <c r="I15"/>
      <c r="J15"/>
      <c r="K15"/>
      <c r="L15"/>
      <c r="M15"/>
      <c r="N15"/>
      <c r="O15"/>
    </row>
    <row r="16" customHeight="1" spans="1:15">
      <c r="A16"/>
      <c r="B16"/>
      <c r="C16"/>
      <c r="D16"/>
      <c r="E16"/>
      <c r="F16"/>
      <c r="G16"/>
      <c r="H16"/>
      <c r="I16"/>
      <c r="J16"/>
      <c r="K16"/>
      <c r="L16"/>
      <c r="M16"/>
      <c r="N16"/>
      <c r="O16"/>
    </row>
    <row r="17" customHeight="1" spans="1:15">
      <c r="A17"/>
      <c r="B17"/>
      <c r="C17"/>
      <c r="D17"/>
      <c r="E17"/>
      <c r="F17"/>
      <c r="G17"/>
      <c r="H17"/>
      <c r="I17"/>
      <c r="J17"/>
      <c r="K17"/>
      <c r="L17"/>
      <c r="M17"/>
      <c r="N17"/>
      <c r="O17"/>
    </row>
    <row r="18" customHeight="1" spans="1:15">
      <c r="A18"/>
      <c r="B18"/>
      <c r="C18"/>
      <c r="D18"/>
      <c r="E18"/>
      <c r="F18"/>
      <c r="G18"/>
      <c r="H18"/>
      <c r="I18"/>
      <c r="J18"/>
      <c r="K18"/>
      <c r="L18"/>
      <c r="M18"/>
      <c r="N18"/>
      <c r="O18"/>
    </row>
    <row r="19" customHeight="1" spans="1:15">
      <c r="A19"/>
      <c r="B19"/>
      <c r="C19"/>
      <c r="D19"/>
      <c r="E19"/>
      <c r="F19"/>
      <c r="G19"/>
      <c r="H19"/>
      <c r="I19"/>
      <c r="J19"/>
      <c r="K19"/>
      <c r="L19"/>
      <c r="M19"/>
      <c r="N19"/>
      <c r="O19"/>
    </row>
    <row r="20" customHeight="1" spans="1:15">
      <c r="A20"/>
      <c r="B20"/>
      <c r="C20"/>
      <c r="D20"/>
      <c r="E20"/>
      <c r="F20"/>
      <c r="G20"/>
      <c r="H20"/>
      <c r="I20"/>
      <c r="J20"/>
      <c r="K20"/>
      <c r="L20"/>
      <c r="M20"/>
      <c r="N20"/>
      <c r="O20"/>
    </row>
    <row r="21" customHeight="1" spans="1:15">
      <c r="A21"/>
      <c r="B21"/>
      <c r="C21"/>
      <c r="D21"/>
      <c r="E21"/>
      <c r="F21"/>
      <c r="G21"/>
      <c r="H21"/>
      <c r="I21"/>
      <c r="J21"/>
      <c r="K21"/>
      <c r="L21"/>
      <c r="M21"/>
      <c r="N21"/>
      <c r="O21"/>
    </row>
    <row r="22" customHeight="1" spans="1:15">
      <c r="A22"/>
      <c r="B22"/>
      <c r="C22"/>
      <c r="D22"/>
      <c r="E22"/>
      <c r="F22"/>
      <c r="G22"/>
      <c r="H22"/>
      <c r="I22"/>
      <c r="J22"/>
      <c r="K22"/>
      <c r="L22"/>
      <c r="M22"/>
      <c r="N22"/>
      <c r="O22"/>
    </row>
  </sheetData>
  <mergeCells count="6">
    <mergeCell ref="A2:O2"/>
    <mergeCell ref="A3:J3"/>
    <mergeCell ref="M3:O3"/>
    <mergeCell ref="B4:D4"/>
    <mergeCell ref="E4:O4"/>
    <mergeCell ref="A4:A5"/>
  </mergeCells>
  <pageMargins left="0.751388888888889" right="0.751388888888889" top="1" bottom="1" header="0.5" footer="0.5"/>
  <pageSetup paperSize="9" scale="8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13"/>
  <sheetViews>
    <sheetView showZeros="0" workbookViewId="0">
      <selection activeCell="B7" sqref="B7"/>
    </sheetView>
  </sheetViews>
  <sheetFormatPr defaultColWidth="9.13636363636364" defaultRowHeight="12" customHeight="1"/>
  <cols>
    <col min="1" max="1" width="34.2909090909091" customWidth="1"/>
    <col min="2" max="2" width="29" customWidth="1"/>
    <col min="3" max="3" width="16.3181818181818" customWidth="1"/>
    <col min="4" max="4" width="15.6" customWidth="1"/>
    <col min="5" max="5" width="23.5727272727273" customWidth="1"/>
    <col min="6" max="6" width="11.2909090909091" customWidth="1"/>
    <col min="7" max="7" width="14.8818181818182" customWidth="1"/>
    <col min="8" max="8" width="10.8818181818182" customWidth="1"/>
    <col min="9" max="9" width="13.4272727272727" customWidth="1"/>
    <col min="10" max="10" width="32.0363636363636" customWidth="1"/>
  </cols>
  <sheetData>
    <row r="1" customHeight="1" spans="1:10">
      <c r="J1" s="51" t="s">
        <v>443</v>
      </c>
    </row>
    <row r="2" ht="28.5" customHeight="1" spans="1:10">
      <c r="A2" s="52" t="s">
        <v>444</v>
      </c>
      <c r="B2" s="18"/>
      <c r="C2" s="18"/>
      <c r="D2" s="18"/>
      <c r="E2" s="18"/>
      <c r="F2" s="53"/>
      <c r="G2" s="18"/>
      <c r="H2" s="53"/>
      <c r="I2" s="53"/>
      <c r="J2" s="18"/>
    </row>
    <row r="3" ht="17.25" customHeight="1" spans="1:10">
      <c r="A3" s="175" t="s">
        <v>396</v>
      </c>
    </row>
    <row r="4" ht="44.25" customHeight="1" spans="1:10">
      <c r="A4" s="9" t="s">
        <v>254</v>
      </c>
      <c r="B4" s="9" t="s">
        <v>255</v>
      </c>
      <c r="C4" s="9" t="s">
        <v>256</v>
      </c>
      <c r="D4" s="9" t="s">
        <v>257</v>
      </c>
      <c r="E4" s="9" t="s">
        <v>258</v>
      </c>
      <c r="F4" s="54" t="s">
        <v>259</v>
      </c>
      <c r="G4" s="9" t="s">
        <v>260</v>
      </c>
      <c r="H4" s="54" t="s">
        <v>261</v>
      </c>
      <c r="I4" s="54" t="s">
        <v>262</v>
      </c>
      <c r="J4" s="9" t="s">
        <v>263</v>
      </c>
    </row>
    <row r="5" ht="14.25" customHeight="1" spans="1:10">
      <c r="A5" s="9">
        <v>1</v>
      </c>
      <c r="B5" s="9">
        <v>2</v>
      </c>
      <c r="C5" s="9">
        <v>3</v>
      </c>
      <c r="D5" s="9">
        <v>4</v>
      </c>
      <c r="E5" s="9">
        <v>5</v>
      </c>
      <c r="F5" s="54">
        <v>6</v>
      </c>
      <c r="G5" s="9">
        <v>7</v>
      </c>
      <c r="H5" s="54">
        <v>8</v>
      </c>
      <c r="I5" s="54">
        <v>9</v>
      </c>
      <c r="J5" s="9">
        <v>10</v>
      </c>
    </row>
    <row r="6" ht="42" customHeight="1" spans="1:10">
      <c r="A6" s="55"/>
      <c r="B6" s="56"/>
      <c r="C6" s="56"/>
      <c r="D6" s="56"/>
      <c r="E6" s="55"/>
      <c r="F6" s="56"/>
      <c r="G6" s="55"/>
      <c r="H6" s="56"/>
      <c r="I6" s="56"/>
      <c r="J6" s="55"/>
    </row>
    <row r="7" ht="42" customHeight="1" spans="1:10">
      <c r="A7" s="55"/>
      <c r="B7" s="56"/>
      <c r="C7" s="56"/>
      <c r="D7" s="56"/>
      <c r="E7" s="55"/>
      <c r="F7" s="56"/>
      <c r="G7" s="55"/>
      <c r="H7" s="56"/>
      <c r="I7" s="56"/>
      <c r="J7" s="55"/>
    </row>
    <row r="8" ht="42" customHeight="1" spans="1:10">
      <c r="A8" s="55"/>
      <c r="B8" s="56"/>
      <c r="C8" s="56"/>
      <c r="D8" s="56"/>
      <c r="E8" s="55"/>
      <c r="F8" s="56"/>
      <c r="G8" s="55"/>
      <c r="H8" s="56"/>
      <c r="I8" s="56"/>
      <c r="J8" s="55"/>
    </row>
    <row r="9" ht="42" customHeight="1" spans="1:10">
      <c r="A9" s="55"/>
      <c r="B9" s="56"/>
      <c r="C9" s="56"/>
      <c r="D9" s="56"/>
      <c r="E9" s="55"/>
      <c r="F9" s="56"/>
      <c r="G9" s="55"/>
      <c r="H9" s="56"/>
      <c r="I9" s="56"/>
      <c r="J9" s="55"/>
    </row>
    <row r="10" ht="42" customHeight="1" spans="1:10">
      <c r="A10" s="55"/>
      <c r="B10" s="56"/>
      <c r="C10" s="56"/>
      <c r="D10" s="56"/>
      <c r="E10" s="55"/>
      <c r="F10" s="56"/>
      <c r="G10" s="55"/>
      <c r="H10" s="56"/>
      <c r="I10" s="56"/>
      <c r="J10" s="55"/>
    </row>
    <row r="11" ht="42" customHeight="1" spans="1:10">
      <c r="A11" s="55"/>
      <c r="B11" s="56"/>
      <c r="C11" s="56"/>
      <c r="D11" s="56"/>
      <c r="E11" s="55"/>
      <c r="F11" s="56"/>
      <c r="G11" s="55"/>
      <c r="H11" s="56"/>
      <c r="I11" s="56"/>
      <c r="J11" s="55"/>
    </row>
    <row r="13" ht="21" customHeight="1" spans="1:10">
      <c r="A13" t="s">
        <v>445</v>
      </c>
    </row>
  </sheetData>
  <mergeCells count="2">
    <mergeCell ref="A2:J2"/>
    <mergeCell ref="A3:H3"/>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19"/>
  <sheetViews>
    <sheetView showZeros="0" topLeftCell="A7" workbookViewId="0">
      <selection activeCell="D8" sqref="D8"/>
    </sheetView>
  </sheetViews>
  <sheetFormatPr defaultColWidth="20" defaultRowHeight="15" customHeight="1" outlineLevelCol="7"/>
  <cols>
    <col min="1" max="16384" width="20" customWidth="1"/>
  </cols>
  <sheetData>
    <row r="1" ht="18.75" customHeight="1" spans="1:8">
      <c r="A1" s="37"/>
      <c r="B1" s="37"/>
      <c r="C1" s="37"/>
      <c r="D1" s="37"/>
      <c r="E1" s="37"/>
      <c r="F1" s="37"/>
      <c r="G1" s="37"/>
      <c r="H1" s="38" t="s">
        <v>446</v>
      </c>
    </row>
    <row r="2" ht="30.65" customHeight="1" spans="1:8">
      <c r="A2" s="39" t="s">
        <v>447</v>
      </c>
      <c r="B2" s="39"/>
      <c r="C2" s="39"/>
      <c r="D2" s="39"/>
      <c r="E2" s="39"/>
      <c r="F2" s="39"/>
      <c r="G2" s="39"/>
      <c r="H2" s="39"/>
    </row>
    <row r="3" ht="18.75" customHeight="1" spans="1:8">
      <c r="A3" s="37" t="s">
        <v>396</v>
      </c>
      <c r="B3" s="37"/>
      <c r="C3" s="37"/>
      <c r="D3" s="37"/>
      <c r="E3" s="37"/>
      <c r="F3" s="37"/>
      <c r="G3" s="37"/>
      <c r="H3" s="37"/>
    </row>
    <row r="4" ht="18.75" customHeight="1" spans="1:8">
      <c r="A4" s="40" t="s">
        <v>398</v>
      </c>
      <c r="B4" s="40" t="s">
        <v>448</v>
      </c>
      <c r="C4" s="40" t="s">
        <v>449</v>
      </c>
      <c r="D4" s="40" t="s">
        <v>450</v>
      </c>
      <c r="E4" s="40" t="s">
        <v>451</v>
      </c>
      <c r="F4" s="40" t="s">
        <v>452</v>
      </c>
      <c r="G4" s="40"/>
      <c r="H4" s="40"/>
    </row>
    <row r="5" ht="18.75" customHeight="1" spans="1:8">
      <c r="A5" s="40"/>
      <c r="B5" s="40"/>
      <c r="C5" s="40"/>
      <c r="D5" s="40"/>
      <c r="E5" s="40"/>
      <c r="F5" s="40" t="s">
        <v>407</v>
      </c>
      <c r="G5" s="40" t="s">
        <v>453</v>
      </c>
      <c r="H5" s="40" t="s">
        <v>454</v>
      </c>
    </row>
    <row r="6" ht="18.75" customHeight="1" spans="1:8">
      <c r="A6" s="41" t="s">
        <v>109</v>
      </c>
      <c r="B6" s="41" t="s">
        <v>110</v>
      </c>
      <c r="C6" s="41" t="s">
        <v>111</v>
      </c>
      <c r="D6" s="41" t="s">
        <v>112</v>
      </c>
      <c r="E6" s="41" t="s">
        <v>113</v>
      </c>
      <c r="F6" s="41" t="s">
        <v>114</v>
      </c>
      <c r="G6" s="41" t="s">
        <v>455</v>
      </c>
      <c r="H6" s="41" t="s">
        <v>456</v>
      </c>
    </row>
    <row r="7" ht="29.9" customHeight="1" spans="1:8">
      <c r="A7" s="42"/>
      <c r="B7" s="43"/>
      <c r="C7" s="43"/>
      <c r="D7" s="43"/>
      <c r="E7" s="40"/>
      <c r="F7" s="44"/>
      <c r="G7" s="45"/>
      <c r="H7" s="45"/>
    </row>
    <row r="8" ht="29.9" customHeight="1" spans="1:8">
      <c r="A8" s="42"/>
      <c r="B8" s="43"/>
      <c r="C8" s="43"/>
      <c r="D8" s="43"/>
      <c r="E8" s="40"/>
      <c r="F8" s="44"/>
      <c r="G8" s="45"/>
      <c r="H8" s="45"/>
    </row>
    <row r="9" ht="29.9" customHeight="1" spans="1:8">
      <c r="A9" s="42"/>
      <c r="B9" s="43"/>
      <c r="C9" s="43"/>
      <c r="D9" s="43"/>
      <c r="E9" s="40"/>
      <c r="F9" s="44"/>
      <c r="G9" s="45"/>
      <c r="H9" s="45"/>
    </row>
    <row r="10" ht="29.9" customHeight="1" spans="1:8">
      <c r="A10" s="42"/>
      <c r="B10" s="43"/>
      <c r="C10" s="43"/>
      <c r="D10" s="43"/>
      <c r="E10" s="40"/>
      <c r="F10" s="44"/>
      <c r="G10" s="45"/>
      <c r="H10" s="45"/>
    </row>
    <row r="11" ht="29.9" customHeight="1" spans="1:8">
      <c r="A11" s="42"/>
      <c r="B11" s="43"/>
      <c r="C11" s="43"/>
      <c r="D11" s="43"/>
      <c r="E11" s="40"/>
      <c r="F11" s="44"/>
      <c r="G11" s="45"/>
      <c r="H11" s="45"/>
    </row>
    <row r="12" ht="29.9" customHeight="1" spans="1:8">
      <c r="A12" s="42"/>
      <c r="B12" s="43"/>
      <c r="C12" s="43"/>
      <c r="D12" s="43"/>
      <c r="E12" s="40"/>
      <c r="F12" s="44"/>
      <c r="G12" s="45"/>
      <c r="H12" s="45"/>
    </row>
    <row r="13" ht="29.9" customHeight="1" spans="1:8">
      <c r="A13" s="42"/>
      <c r="B13" s="43"/>
      <c r="C13" s="43"/>
      <c r="D13" s="43"/>
      <c r="E13" s="40"/>
      <c r="F13" s="44"/>
      <c r="G13" s="45"/>
      <c r="H13" s="45"/>
    </row>
    <row r="14" ht="29.9" customHeight="1" spans="1:8">
      <c r="A14" s="42"/>
      <c r="B14" s="43"/>
      <c r="C14" s="43"/>
      <c r="D14" s="43"/>
      <c r="E14" s="40"/>
      <c r="F14" s="44"/>
      <c r="G14" s="45"/>
      <c r="H14" s="45"/>
    </row>
    <row r="15" ht="29.9" customHeight="1" spans="1:8">
      <c r="A15" s="42"/>
      <c r="B15" s="43"/>
      <c r="C15" s="43"/>
      <c r="D15" s="43"/>
      <c r="E15" s="40"/>
      <c r="F15" s="44"/>
      <c r="G15" s="45"/>
      <c r="H15" s="45"/>
    </row>
    <row r="16" s="35" customFormat="1" ht="20.15" customHeight="1" spans="1:8">
      <c r="A16" s="46" t="s">
        <v>30</v>
      </c>
      <c r="B16" s="46"/>
      <c r="C16" s="46"/>
      <c r="D16" s="46"/>
      <c r="E16" s="46"/>
      <c r="F16" s="47"/>
      <c r="G16" s="48"/>
      <c r="H16" s="48"/>
    </row>
    <row r="17" s="36" customFormat="1" ht="25" customHeight="1" spans="1:8">
      <c r="A17" s="49" t="s">
        <v>457</v>
      </c>
      <c r="B17" s="50"/>
      <c r="C17" s="50"/>
      <c r="D17" s="50"/>
      <c r="E17" s="50"/>
      <c r="F17" s="50"/>
      <c r="G17" s="50"/>
      <c r="H17" s="50"/>
    </row>
    <row r="19" customHeight="1" spans="1:8">
      <c r="A19" t="s">
        <v>458</v>
      </c>
    </row>
  </sheetData>
  <mergeCells count="9">
    <mergeCell ref="A2:H2"/>
    <mergeCell ref="F4:H4"/>
    <mergeCell ref="A16:E16"/>
    <mergeCell ref="A17:H17"/>
    <mergeCell ref="A4:A5"/>
    <mergeCell ref="B4:B5"/>
    <mergeCell ref="C4:C5"/>
    <mergeCell ref="D4:D5"/>
    <mergeCell ref="E4:E5"/>
  </mergeCells>
  <pageMargins left="0.751388888888889" right="0.751388888888889" top="1" bottom="1" header="0.5" footer="0.5"/>
  <pageSetup paperSize="9" scale="82"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8"/>
  <sheetViews>
    <sheetView showZeros="0" topLeftCell="A10" workbookViewId="0">
      <selection activeCell="D21" sqref="D21"/>
    </sheetView>
  </sheetViews>
  <sheetFormatPr defaultColWidth="18.1272727272727" defaultRowHeight="14.25" customHeight="1"/>
  <cols>
    <col min="1" max="16384" width="18.1272727272727" customWidth="1"/>
  </cols>
  <sheetData>
    <row r="1" ht="13.5" customHeight="1" spans="1:11">
      <c r="D1" s="1"/>
      <c r="E1" s="1"/>
      <c r="F1" s="1"/>
      <c r="G1" s="1"/>
      <c r="K1" s="2" t="s">
        <v>459</v>
      </c>
    </row>
    <row r="2" ht="27.75" customHeight="1" spans="1:11">
      <c r="A2" s="18" t="s">
        <v>460</v>
      </c>
      <c r="B2" s="18"/>
      <c r="C2" s="18"/>
      <c r="D2" s="18"/>
      <c r="E2" s="18"/>
      <c r="F2" s="18"/>
      <c r="G2" s="18"/>
      <c r="H2" s="18"/>
      <c r="I2" s="18"/>
      <c r="J2" s="18"/>
      <c r="K2" s="18"/>
    </row>
    <row r="3" ht="13.5" customHeight="1" spans="1:11">
      <c r="A3" s="175" t="s">
        <v>396</v>
      </c>
      <c r="B3" s="5"/>
      <c r="C3" s="5"/>
      <c r="D3" s="5"/>
      <c r="E3" s="5"/>
      <c r="F3" s="5"/>
      <c r="G3" s="5"/>
      <c r="H3" s="6"/>
      <c r="I3" s="6"/>
      <c r="J3" s="6"/>
      <c r="K3" s="7" t="s">
        <v>2</v>
      </c>
    </row>
    <row r="4" ht="21.75" customHeight="1" spans="1:11">
      <c r="A4" s="19" t="s">
        <v>223</v>
      </c>
      <c r="B4" s="19" t="s">
        <v>127</v>
      </c>
      <c r="C4" s="19" t="s">
        <v>125</v>
      </c>
      <c r="D4" s="20" t="s">
        <v>128</v>
      </c>
      <c r="E4" s="20" t="s">
        <v>129</v>
      </c>
      <c r="F4" s="20" t="s">
        <v>224</v>
      </c>
      <c r="G4" s="20" t="s">
        <v>225</v>
      </c>
      <c r="H4" s="21" t="s">
        <v>30</v>
      </c>
      <c r="I4" s="22" t="s">
        <v>461</v>
      </c>
      <c r="J4" s="23"/>
      <c r="K4" s="24"/>
    </row>
    <row r="5" ht="21.75" customHeight="1" spans="1:11">
      <c r="A5" s="25"/>
      <c r="B5" s="25"/>
      <c r="C5" s="25"/>
      <c r="D5" s="26"/>
      <c r="E5" s="26"/>
      <c r="F5" s="26"/>
      <c r="G5" s="26"/>
      <c r="H5" s="27"/>
      <c r="I5" s="20" t="s">
        <v>33</v>
      </c>
      <c r="J5" s="20" t="s">
        <v>34</v>
      </c>
      <c r="K5" s="20" t="s">
        <v>35</v>
      </c>
    </row>
    <row r="6" ht="40.5" customHeight="1" spans="1:11">
      <c r="A6" s="28"/>
      <c r="B6" s="28"/>
      <c r="C6" s="28"/>
      <c r="D6" s="29"/>
      <c r="E6" s="29"/>
      <c r="F6" s="29"/>
      <c r="G6" s="29"/>
      <c r="H6" s="30"/>
      <c r="I6" s="29" t="s">
        <v>32</v>
      </c>
      <c r="J6" s="29"/>
      <c r="K6" s="29"/>
    </row>
    <row r="7" ht="15" customHeight="1" spans="1:11">
      <c r="A7" s="11">
        <v>1</v>
      </c>
      <c r="B7" s="11">
        <v>2</v>
      </c>
      <c r="C7" s="11">
        <v>3</v>
      </c>
      <c r="D7" s="11">
        <v>4</v>
      </c>
      <c r="E7" s="11">
        <v>5</v>
      </c>
      <c r="F7" s="11">
        <v>6</v>
      </c>
      <c r="G7" s="11">
        <v>7</v>
      </c>
      <c r="H7" s="11">
        <v>8</v>
      </c>
      <c r="I7" s="11">
        <v>9</v>
      </c>
      <c r="J7" s="12">
        <v>10</v>
      </c>
      <c r="K7" s="12">
        <v>11</v>
      </c>
    </row>
    <row r="8" ht="36" customHeight="1" spans="1:11">
      <c r="A8" s="11"/>
      <c r="B8" s="11"/>
      <c r="C8" s="11"/>
      <c r="D8" s="11"/>
      <c r="E8" s="11"/>
      <c r="F8" s="11"/>
      <c r="G8" s="11"/>
      <c r="H8" s="11"/>
      <c r="I8" s="11"/>
      <c r="J8" s="12"/>
      <c r="K8" s="12"/>
    </row>
    <row r="9" ht="36" customHeight="1" spans="1:11">
      <c r="A9" s="11"/>
      <c r="B9" s="11"/>
      <c r="C9" s="11"/>
      <c r="D9" s="11"/>
      <c r="E9" s="11"/>
      <c r="F9" s="11"/>
      <c r="G9" s="11"/>
      <c r="H9" s="11"/>
      <c r="I9" s="11"/>
      <c r="J9" s="12"/>
      <c r="K9" s="12"/>
    </row>
    <row r="10" ht="36" customHeight="1" spans="1:11">
      <c r="A10" s="11"/>
      <c r="B10" s="11"/>
      <c r="C10" s="11"/>
      <c r="D10" s="11"/>
      <c r="E10" s="11"/>
      <c r="F10" s="11"/>
      <c r="G10" s="11"/>
      <c r="H10" s="11"/>
      <c r="I10" s="11"/>
      <c r="J10" s="12"/>
      <c r="K10" s="12"/>
    </row>
    <row r="11" ht="36" customHeight="1" spans="1:11">
      <c r="A11" s="11"/>
      <c r="B11" s="11"/>
      <c r="C11" s="11"/>
      <c r="D11" s="11"/>
      <c r="E11" s="11"/>
      <c r="F11" s="11"/>
      <c r="G11" s="11"/>
      <c r="H11" s="11"/>
      <c r="I11" s="11"/>
      <c r="J11" s="12"/>
      <c r="K11" s="12"/>
    </row>
    <row r="12" ht="36" customHeight="1" spans="1:11">
      <c r="A12" s="11"/>
      <c r="B12" s="11"/>
      <c r="C12" s="11"/>
      <c r="D12" s="11"/>
      <c r="E12" s="11"/>
      <c r="F12" s="11"/>
      <c r="G12" s="11"/>
      <c r="H12" s="11"/>
      <c r="I12" s="11"/>
      <c r="J12" s="12"/>
      <c r="K12" s="12"/>
    </row>
    <row r="13" ht="36" customHeight="1" spans="1:11">
      <c r="A13" s="11"/>
      <c r="B13" s="11"/>
      <c r="C13" s="11"/>
      <c r="D13" s="11"/>
      <c r="E13" s="11"/>
      <c r="F13" s="11"/>
      <c r="G13" s="11"/>
      <c r="H13" s="11"/>
      <c r="I13" s="11"/>
      <c r="J13" s="12"/>
      <c r="K13" s="12"/>
    </row>
    <row r="14" ht="36" customHeight="1" spans="1:11">
      <c r="A14" s="31"/>
      <c r="B14" s="17"/>
      <c r="C14" s="31"/>
      <c r="D14" s="31"/>
      <c r="E14" s="31"/>
      <c r="F14" s="31"/>
      <c r="G14" s="31"/>
      <c r="H14" s="15"/>
      <c r="I14" s="15"/>
      <c r="J14" s="15"/>
      <c r="K14" s="15"/>
    </row>
    <row r="15" ht="36" customHeight="1" spans="1:11">
      <c r="A15" s="17"/>
      <c r="B15" s="17"/>
      <c r="C15" s="17"/>
      <c r="D15" s="17"/>
      <c r="E15" s="17"/>
      <c r="F15" s="17"/>
      <c r="G15" s="17"/>
      <c r="H15" s="15"/>
      <c r="I15" s="15"/>
      <c r="J15" s="15"/>
      <c r="K15" s="15"/>
    </row>
    <row r="16" ht="18.75" customHeight="1" spans="1:11">
      <c r="A16" s="32" t="s">
        <v>46</v>
      </c>
      <c r="B16" s="33"/>
      <c r="C16" s="33"/>
      <c r="D16" s="33"/>
      <c r="E16" s="33"/>
      <c r="F16" s="33"/>
      <c r="G16" s="34"/>
      <c r="H16" s="15"/>
      <c r="I16" s="15"/>
      <c r="J16" s="15"/>
      <c r="K16" s="15"/>
    </row>
    <row r="18" customHeight="1" spans="1:1">
      <c r="A18" t="s">
        <v>462</v>
      </c>
    </row>
  </sheetData>
  <mergeCells count="15">
    <mergeCell ref="A2:K2"/>
    <mergeCell ref="A3:G3"/>
    <mergeCell ref="I4:K4"/>
    <mergeCell ref="A16:G16"/>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66"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5"/>
  <sheetViews>
    <sheetView showZeros="0" tabSelected="1" workbookViewId="0">
      <selection activeCell="D11" sqref="D11"/>
    </sheetView>
  </sheetViews>
  <sheetFormatPr defaultColWidth="23.6272727272727" defaultRowHeight="14.25" customHeight="1" outlineLevelCol="6"/>
  <cols>
    <col min="1" max="16384" width="23.6272727272727" customWidth="1"/>
  </cols>
  <sheetData>
    <row r="1" ht="13.5" customHeight="1" spans="1:7">
      <c r="D1" s="1"/>
      <c r="G1" s="2" t="s">
        <v>463</v>
      </c>
    </row>
    <row r="2" ht="27.75" customHeight="1" spans="1:7">
      <c r="A2" s="3" t="s">
        <v>464</v>
      </c>
      <c r="B2" s="3"/>
      <c r="C2" s="3"/>
      <c r="D2" s="3"/>
      <c r="E2" s="3"/>
      <c r="F2" s="3"/>
      <c r="G2" s="3"/>
    </row>
    <row r="3" ht="13.5" customHeight="1" spans="1:7">
      <c r="A3" s="4" t="str">
        <f>"单位名称："&amp;"曲靖财经学校"</f>
        <v>单位名称：曲靖财经学校</v>
      </c>
      <c r="B3" s="5"/>
      <c r="C3" s="5"/>
      <c r="D3" s="5"/>
      <c r="E3" s="6"/>
      <c r="F3" s="6"/>
      <c r="G3" s="176" t="s">
        <v>2</v>
      </c>
    </row>
    <row r="4" ht="21.75" customHeight="1" spans="1:7">
      <c r="A4" s="8" t="s">
        <v>125</v>
      </c>
      <c r="B4" s="8" t="s">
        <v>223</v>
      </c>
      <c r="C4" s="8" t="s">
        <v>127</v>
      </c>
      <c r="D4" s="9" t="s">
        <v>465</v>
      </c>
      <c r="E4" s="10" t="s">
        <v>33</v>
      </c>
      <c r="F4" s="10"/>
      <c r="G4" s="10"/>
    </row>
    <row r="5" ht="21.75" customHeight="1" spans="1:7">
      <c r="A5" s="8"/>
      <c r="B5" s="8"/>
      <c r="C5" s="8"/>
      <c r="D5" s="9"/>
      <c r="E5" s="10" t="str">
        <f>"2026"&amp;"年 "</f>
        <v>2026年 </v>
      </c>
      <c r="F5" s="9" t="str">
        <f>"2026"+1&amp;"年 "</f>
        <v>2027年 </v>
      </c>
      <c r="G5" s="9" t="str">
        <f>"2026"+2&amp;"年 "</f>
        <v>2028年 </v>
      </c>
    </row>
    <row r="6" ht="40.5" customHeight="1" spans="1:7">
      <c r="A6" s="8"/>
      <c r="B6" s="8"/>
      <c r="C6" s="8"/>
      <c r="D6" s="9"/>
      <c r="E6" s="10"/>
      <c r="F6" s="9" t="s">
        <v>32</v>
      </c>
      <c r="G6" s="9"/>
    </row>
    <row r="7" ht="15" customHeight="1" spans="1:7">
      <c r="A7" s="11">
        <v>1</v>
      </c>
      <c r="B7" s="11">
        <v>2</v>
      </c>
      <c r="C7" s="11">
        <v>3</v>
      </c>
      <c r="D7" s="11">
        <v>4</v>
      </c>
      <c r="E7" s="11">
        <v>8</v>
      </c>
      <c r="F7" s="11">
        <v>9</v>
      </c>
      <c r="G7" s="12">
        <v>10</v>
      </c>
    </row>
    <row r="8" ht="29.9" customHeight="1" spans="1:7">
      <c r="A8" s="13" t="s">
        <v>44</v>
      </c>
      <c r="B8" s="14"/>
      <c r="C8" s="14"/>
      <c r="D8" s="14"/>
      <c r="E8" s="15">
        <v>3491008</v>
      </c>
      <c r="F8" s="15">
        <v>443808</v>
      </c>
      <c r="G8" s="15">
        <v>440000</v>
      </c>
    </row>
    <row r="9" ht="37" customHeight="1" spans="1:7">
      <c r="A9" s="14"/>
      <c r="B9" s="13" t="s">
        <v>466</v>
      </c>
      <c r="C9" s="13" t="s">
        <v>218</v>
      </c>
      <c r="D9" s="13" t="s">
        <v>467</v>
      </c>
      <c r="E9" s="15">
        <v>2500000</v>
      </c>
      <c r="F9" s="15"/>
      <c r="G9" s="15"/>
    </row>
    <row r="10" ht="39" customHeight="1" spans="1:7">
      <c r="A10" s="13"/>
      <c r="B10" s="13" t="s">
        <v>468</v>
      </c>
      <c r="C10" s="13" t="s">
        <v>250</v>
      </c>
      <c r="D10" s="13" t="s">
        <v>467</v>
      </c>
      <c r="E10" s="15">
        <v>547200</v>
      </c>
      <c r="F10" s="15"/>
      <c r="G10" s="15"/>
    </row>
    <row r="11" ht="36" customHeight="1" spans="1:7">
      <c r="A11" s="13"/>
      <c r="B11" s="13" t="s">
        <v>468</v>
      </c>
      <c r="C11" s="13" t="s">
        <v>245</v>
      </c>
      <c r="D11" s="13" t="s">
        <v>467</v>
      </c>
      <c r="E11" s="15">
        <v>443808</v>
      </c>
      <c r="F11" s="15">
        <v>443808</v>
      </c>
      <c r="G11" s="15">
        <v>440000</v>
      </c>
    </row>
    <row r="12" ht="29.9" customHeight="1" spans="1:7">
      <c r="A12" s="16" t="s">
        <v>46</v>
      </c>
      <c r="B12" s="17" t="s">
        <v>469</v>
      </c>
      <c r="C12" s="17"/>
      <c r="D12" s="17"/>
      <c r="E12" s="15">
        <v>3491008</v>
      </c>
      <c r="F12" s="15">
        <v>443808</v>
      </c>
      <c r="G12" s="15">
        <v>440000</v>
      </c>
    </row>
    <row r="13" ht="29.9" customHeight="1"/>
    <row r="14" ht="29.9" customHeight="1"/>
    <row r="15" ht="18.75" customHeight="1"/>
  </sheetData>
  <mergeCells count="11">
    <mergeCell ref="A2:G2"/>
    <mergeCell ref="A3:D3"/>
    <mergeCell ref="E4:G4"/>
    <mergeCell ref="A12:D12"/>
    <mergeCell ref="A4:A6"/>
    <mergeCell ref="B4:B6"/>
    <mergeCell ref="C4:C6"/>
    <mergeCell ref="D4:D6"/>
    <mergeCell ref="E5:E6"/>
    <mergeCell ref="F5:F6"/>
    <mergeCell ref="G5:G6"/>
  </mergeCells>
  <pageMargins left="0.751388888888889" right="0.751388888888889" top="1" bottom="1" header="0.5" footer="0.5"/>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T17"/>
  <sheetViews>
    <sheetView showZeros="0" workbookViewId="0">
      <selection activeCell="A10" sqref="A10:B10"/>
    </sheetView>
  </sheetViews>
  <sheetFormatPr defaultColWidth="8" defaultRowHeight="14.25" customHeight="1"/>
  <cols>
    <col min="1" max="1" width="21.1363636363636" customWidth="1"/>
    <col min="2" max="2" width="13.6272727272727" customWidth="1"/>
    <col min="3" max="5" width="12.4545454545455" customWidth="1"/>
    <col min="6" max="7" width="10.1272727272727" customWidth="1"/>
    <col min="8" max="8" width="15.1818181818182" customWidth="1"/>
    <col min="9" max="9" width="11.5454545454545" customWidth="1"/>
    <col min="10" max="13" width="10.1272727272727" customWidth="1"/>
    <col min="14" max="14" width="11.5454545454545" customWidth="1"/>
    <col min="15" max="19" width="10.1272727272727" customWidth="1"/>
  </cols>
  <sheetData>
    <row r="1" ht="12" customHeight="1" spans="1:20">
      <c r="A1" s="148"/>
      <c r="J1" s="149"/>
      <c r="R1" s="150" t="s">
        <v>25</v>
      </c>
      <c r="S1" s="150"/>
      <c r="T1" s="150"/>
    </row>
    <row r="2" ht="36" customHeight="1" spans="1:20">
      <c r="A2" s="151" t="s">
        <v>26</v>
      </c>
      <c r="B2" s="18"/>
      <c r="C2" s="18"/>
      <c r="D2" s="18"/>
      <c r="E2" s="18"/>
      <c r="F2" s="18"/>
      <c r="G2" s="18"/>
      <c r="H2" s="18"/>
      <c r="I2" s="18"/>
      <c r="J2" s="53"/>
      <c r="K2" s="18"/>
      <c r="L2" s="18"/>
      <c r="M2" s="18"/>
      <c r="N2" s="18"/>
      <c r="O2" s="18"/>
      <c r="P2" s="18"/>
      <c r="Q2" s="18"/>
      <c r="R2" s="18"/>
      <c r="S2" s="18"/>
    </row>
    <row r="3" ht="20.25" customHeight="1" spans="1:20">
      <c r="A3" s="104" t="str">
        <f>"单位名称："&amp;"曲靖财经学校"</f>
        <v>单位名称：曲靖财经学校</v>
      </c>
      <c r="B3" s="6"/>
      <c r="C3" s="6"/>
      <c r="D3" s="6"/>
      <c r="E3" s="6"/>
      <c r="F3" s="6"/>
      <c r="G3" s="6"/>
      <c r="H3" s="6"/>
      <c r="I3" s="64"/>
      <c r="J3" s="6"/>
      <c r="K3" s="6"/>
      <c r="L3" s="6"/>
      <c r="M3" s="6"/>
      <c r="N3" s="6"/>
      <c r="O3" s="64"/>
      <c r="P3" s="64"/>
      <c r="Q3" s="64"/>
      <c r="R3" s="64"/>
      <c r="S3" s="170" t="s">
        <v>2</v>
      </c>
      <c r="T3" s="7" t="s">
        <v>27</v>
      </c>
    </row>
    <row r="4" ht="18.75" customHeight="1" spans="1:20">
      <c r="A4" s="122" t="s">
        <v>28</v>
      </c>
      <c r="B4" s="122" t="s">
        <v>29</v>
      </c>
      <c r="C4" s="122" t="s">
        <v>30</v>
      </c>
      <c r="D4" s="122" t="s">
        <v>31</v>
      </c>
      <c r="E4" s="143"/>
      <c r="F4" s="143"/>
      <c r="G4" s="143"/>
      <c r="H4" s="143"/>
      <c r="I4" s="12"/>
      <c r="J4" s="143"/>
      <c r="K4" s="143"/>
      <c r="L4" s="143"/>
      <c r="M4" s="143"/>
      <c r="N4" s="143"/>
      <c r="O4" s="122" t="s">
        <v>19</v>
      </c>
      <c r="P4" s="122"/>
      <c r="Q4" s="122"/>
      <c r="R4" s="122"/>
      <c r="S4" s="143"/>
      <c r="T4" s="122"/>
    </row>
    <row r="5" ht="18" customHeight="1" spans="1:20">
      <c r="A5" s="143"/>
      <c r="B5" s="143"/>
      <c r="C5" s="143"/>
      <c r="D5" s="143" t="s">
        <v>32</v>
      </c>
      <c r="E5" s="143" t="s">
        <v>33</v>
      </c>
      <c r="F5" s="143" t="s">
        <v>34</v>
      </c>
      <c r="G5" s="143" t="s">
        <v>35</v>
      </c>
      <c r="H5" s="143" t="s">
        <v>36</v>
      </c>
      <c r="I5" s="12" t="s">
        <v>37</v>
      </c>
      <c r="J5" s="143"/>
      <c r="K5" s="143"/>
      <c r="L5" s="143"/>
      <c r="M5" s="143"/>
      <c r="N5" s="143"/>
      <c r="O5" s="122" t="s">
        <v>32</v>
      </c>
      <c r="P5" s="122" t="s">
        <v>33</v>
      </c>
      <c r="Q5" s="122" t="s">
        <v>34</v>
      </c>
      <c r="R5" s="122" t="s">
        <v>35</v>
      </c>
      <c r="S5" s="152" t="s">
        <v>36</v>
      </c>
      <c r="T5" s="122" t="s">
        <v>37</v>
      </c>
    </row>
    <row r="6" ht="29.25" customHeight="1" spans="1:20">
      <c r="A6" s="11"/>
      <c r="B6" s="11"/>
      <c r="C6" s="11"/>
      <c r="D6" s="11"/>
      <c r="E6" s="11"/>
      <c r="F6" s="11"/>
      <c r="G6" s="11"/>
      <c r="H6" s="11"/>
      <c r="I6" s="12" t="s">
        <v>32</v>
      </c>
      <c r="J6" s="122" t="s">
        <v>38</v>
      </c>
      <c r="K6" s="122" t="s">
        <v>39</v>
      </c>
      <c r="L6" s="122" t="s">
        <v>40</v>
      </c>
      <c r="M6" s="122" t="s">
        <v>41</v>
      </c>
      <c r="N6" s="122" t="s">
        <v>42</v>
      </c>
      <c r="O6" s="12"/>
      <c r="P6" s="12"/>
      <c r="Q6" s="12"/>
      <c r="R6" s="12"/>
      <c r="S6" s="153"/>
      <c r="T6" s="11"/>
    </row>
    <row r="7" ht="16.5" customHeight="1" spans="1:20">
      <c r="A7" s="11">
        <v>1</v>
      </c>
      <c r="B7" s="11">
        <v>2</v>
      </c>
      <c r="C7" s="11">
        <v>3</v>
      </c>
      <c r="D7" s="11">
        <v>4</v>
      </c>
      <c r="E7" s="154">
        <v>5</v>
      </c>
      <c r="F7" s="154">
        <v>6</v>
      </c>
      <c r="G7" s="154">
        <v>7</v>
      </c>
      <c r="H7" s="154">
        <v>8</v>
      </c>
      <c r="I7" s="154">
        <v>9</v>
      </c>
      <c r="J7" s="154">
        <v>10</v>
      </c>
      <c r="K7" s="154">
        <v>11</v>
      </c>
      <c r="L7" s="154">
        <v>12</v>
      </c>
      <c r="M7" s="154">
        <v>13</v>
      </c>
      <c r="N7" s="154">
        <v>14</v>
      </c>
      <c r="O7" s="154">
        <v>15</v>
      </c>
      <c r="P7" s="154">
        <v>16</v>
      </c>
      <c r="Q7" s="154">
        <v>17</v>
      </c>
      <c r="R7" s="154">
        <v>18</v>
      </c>
      <c r="S7" s="154">
        <v>19</v>
      </c>
      <c r="T7" s="154">
        <v>20</v>
      </c>
    </row>
    <row r="8" ht="31.4" customHeight="1" spans="1:20">
      <c r="A8" s="13" t="s">
        <v>43</v>
      </c>
      <c r="B8" s="13" t="s">
        <v>44</v>
      </c>
      <c r="C8" s="15">
        <v>39524357.16</v>
      </c>
      <c r="D8" s="15">
        <v>39524357.16</v>
      </c>
      <c r="E8" s="15">
        <v>28524357.16</v>
      </c>
      <c r="F8" s="15"/>
      <c r="G8" s="15"/>
      <c r="H8" s="15">
        <v>3000000</v>
      </c>
      <c r="I8" s="15">
        <v>8000000</v>
      </c>
      <c r="J8" s="15"/>
      <c r="K8" s="15"/>
      <c r="L8" s="15"/>
      <c r="M8" s="15"/>
      <c r="N8" s="15">
        <v>8000000</v>
      </c>
      <c r="O8" s="15"/>
      <c r="P8" s="15"/>
      <c r="Q8" s="15"/>
      <c r="R8" s="15"/>
      <c r="S8" s="15"/>
      <c r="T8" s="15"/>
    </row>
    <row r="9" ht="31.4" customHeight="1" spans="1:20">
      <c r="A9" s="109" t="s">
        <v>45</v>
      </c>
      <c r="B9" s="109" t="s">
        <v>44</v>
      </c>
      <c r="C9" s="15">
        <v>39524357.16</v>
      </c>
      <c r="D9" s="15">
        <v>39524357.16</v>
      </c>
      <c r="E9" s="15">
        <v>28524357.16</v>
      </c>
      <c r="F9" s="15"/>
      <c r="G9" s="15"/>
      <c r="H9" s="15">
        <v>3000000</v>
      </c>
      <c r="I9" s="15">
        <v>8000000</v>
      </c>
      <c r="J9" s="15"/>
      <c r="K9" s="15"/>
      <c r="L9" s="15"/>
      <c r="M9" s="15"/>
      <c r="N9" s="15">
        <v>8000000</v>
      </c>
      <c r="O9" s="15"/>
      <c r="P9" s="15"/>
      <c r="Q9" s="15"/>
      <c r="R9" s="15"/>
      <c r="S9" s="13"/>
      <c r="T9" s="13"/>
    </row>
    <row r="10" ht="31.4" customHeight="1" spans="1:20">
      <c r="A10" s="155" t="s">
        <v>46</v>
      </c>
      <c r="B10" s="156"/>
      <c r="C10" s="15">
        <v>39524357.16</v>
      </c>
      <c r="D10" s="15">
        <v>39524357.16</v>
      </c>
      <c r="E10" s="15">
        <v>28524357.16</v>
      </c>
      <c r="F10" s="15"/>
      <c r="G10" s="15"/>
      <c r="H10" s="15">
        <v>3000000</v>
      </c>
      <c r="I10" s="15">
        <v>8000000</v>
      </c>
      <c r="J10" s="15"/>
      <c r="K10" s="15"/>
      <c r="L10" s="15"/>
      <c r="M10" s="15"/>
      <c r="N10" s="15">
        <v>8000000</v>
      </c>
      <c r="O10" s="15"/>
      <c r="P10" s="15"/>
      <c r="Q10" s="15"/>
      <c r="R10" s="15"/>
      <c r="S10" s="15"/>
      <c r="T10" s="15"/>
    </row>
    <row r="11" ht="31.4" customHeight="1"/>
    <row r="12" ht="31.4" customHeight="1"/>
    <row r="13" ht="31.4" customHeight="1"/>
    <row r="14" ht="31.4" customHeight="1"/>
    <row r="15" ht="31.4" customHeight="1"/>
    <row r="16" ht="33" customHeight="1"/>
    <row r="17" ht="23" customHeight="1"/>
  </sheetData>
  <mergeCells count="22">
    <mergeCell ref="R1:T1"/>
    <mergeCell ref="A2:S2"/>
    <mergeCell ref="A3:D3"/>
    <mergeCell ref="S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1388888888889" right="0.751388888888889" top="1" bottom="1" header="0.5" footer="0.5"/>
  <pageSetup paperSize="9" scale="57"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Q24"/>
  <sheetViews>
    <sheetView showZeros="0" topLeftCell="A12" workbookViewId="0">
      <selection activeCell="R22" sqref="R22"/>
    </sheetView>
  </sheetViews>
  <sheetFormatPr defaultColWidth="14.3818181818182" defaultRowHeight="14.25" customHeight="1"/>
  <cols>
    <col min="1" max="1" width="14.3818181818182" customWidth="1"/>
    <col min="2" max="2" width="31.1818181818182" customWidth="1"/>
    <col min="3" max="3" width="16.2727272727273" customWidth="1"/>
    <col min="4" max="6" width="14.3818181818182" customWidth="1"/>
    <col min="7" max="7" width="16.2727272727273" customWidth="1"/>
    <col min="8" max="8" width="15.7272727272727" customWidth="1"/>
    <col min="9" max="11" width="14.3818181818182" customWidth="1"/>
    <col min="12" max="12" width="15.0909090909091" customWidth="1"/>
    <col min="13" max="16384" width="14.3818181818182" customWidth="1"/>
  </cols>
  <sheetData>
    <row r="1" ht="15.75" customHeight="1" spans="1:17">
      <c r="O1" s="110"/>
      <c r="Q1" t="s">
        <v>47</v>
      </c>
    </row>
    <row r="2" ht="28.5" customHeight="1" spans="1:17">
      <c r="A2" s="18" t="s">
        <v>48</v>
      </c>
      <c r="B2" s="18"/>
      <c r="C2" s="18"/>
      <c r="D2" s="18"/>
      <c r="E2" s="18"/>
      <c r="F2" s="18"/>
      <c r="G2" s="18"/>
      <c r="H2" s="18"/>
      <c r="I2" s="18"/>
      <c r="J2" s="18"/>
      <c r="K2" s="18"/>
      <c r="L2" s="18"/>
      <c r="M2" s="18"/>
      <c r="N2" s="18"/>
      <c r="O2" s="18"/>
    </row>
    <row r="3" ht="15" customHeight="1" spans="1:17">
      <c r="A3" s="111" t="str">
        <f>"单位名称："&amp;"曲靖财经学校"</f>
        <v>单位名称：曲靖财经学校</v>
      </c>
      <c r="B3" s="61"/>
      <c r="C3" s="62"/>
      <c r="D3" s="6"/>
      <c r="E3" s="62"/>
      <c r="F3" s="6"/>
      <c r="G3" s="62"/>
      <c r="H3" s="6"/>
      <c r="I3" s="6"/>
      <c r="J3" s="6"/>
      <c r="K3" s="62"/>
      <c r="L3" s="6"/>
      <c r="M3" s="62"/>
      <c r="N3" s="62"/>
      <c r="O3" s="6"/>
      <c r="P3" s="6"/>
      <c r="Q3" s="171" t="s">
        <v>2</v>
      </c>
    </row>
    <row r="4" ht="18.75" customHeight="1" spans="1:17">
      <c r="A4" s="9" t="s">
        <v>49</v>
      </c>
      <c r="B4" s="9" t="s">
        <v>50</v>
      </c>
      <c r="C4" s="10" t="s">
        <v>30</v>
      </c>
      <c r="D4" s="10" t="s">
        <v>51</v>
      </c>
      <c r="E4" s="10"/>
      <c r="F4" s="10" t="s">
        <v>52</v>
      </c>
      <c r="G4" s="10"/>
      <c r="H4" s="11" t="s">
        <v>33</v>
      </c>
      <c r="I4" s="143" t="s">
        <v>34</v>
      </c>
      <c r="J4" s="9" t="s">
        <v>53</v>
      </c>
      <c r="K4" s="8" t="s">
        <v>35</v>
      </c>
      <c r="L4" s="10" t="s">
        <v>37</v>
      </c>
      <c r="M4" s="9"/>
      <c r="N4" s="9"/>
      <c r="O4" s="9"/>
      <c r="P4" s="9"/>
      <c r="Q4" s="9"/>
    </row>
    <row r="5" ht="30" customHeight="1" spans="1:17">
      <c r="A5" s="10"/>
      <c r="B5" s="10"/>
      <c r="C5" s="10"/>
      <c r="D5" s="10" t="s">
        <v>30</v>
      </c>
      <c r="E5" s="10" t="s">
        <v>54</v>
      </c>
      <c r="F5" s="10" t="s">
        <v>30</v>
      </c>
      <c r="G5" s="54" t="s">
        <v>54</v>
      </c>
      <c r="H5" s="10"/>
      <c r="I5" s="10"/>
      <c r="J5" s="10"/>
      <c r="K5" s="54"/>
      <c r="L5" s="10" t="s">
        <v>32</v>
      </c>
      <c r="M5" s="8" t="s">
        <v>55</v>
      </c>
      <c r="N5" s="8" t="s">
        <v>56</v>
      </c>
      <c r="O5" s="8" t="s">
        <v>57</v>
      </c>
      <c r="P5" s="8" t="s">
        <v>58</v>
      </c>
      <c r="Q5" s="8" t="s">
        <v>59</v>
      </c>
    </row>
    <row r="6" ht="16.5" customHeight="1" spans="1:17">
      <c r="A6" s="10">
        <v>1</v>
      </c>
      <c r="B6" s="10">
        <v>2</v>
      </c>
      <c r="C6" s="10">
        <v>3</v>
      </c>
      <c r="D6" s="10">
        <v>4</v>
      </c>
      <c r="E6" s="144">
        <v>5</v>
      </c>
      <c r="F6" s="145">
        <v>6</v>
      </c>
      <c r="G6" s="144">
        <v>7</v>
      </c>
      <c r="H6" s="145">
        <v>8</v>
      </c>
      <c r="I6" s="144">
        <v>9</v>
      </c>
      <c r="J6" s="144">
        <v>10</v>
      </c>
      <c r="K6" s="144">
        <v>11</v>
      </c>
      <c r="L6" s="144">
        <v>12</v>
      </c>
      <c r="M6" s="146">
        <v>13</v>
      </c>
      <c r="N6" s="147">
        <v>14</v>
      </c>
      <c r="O6" s="147">
        <v>15</v>
      </c>
      <c r="P6" s="147">
        <v>16</v>
      </c>
      <c r="Q6" s="147">
        <v>17</v>
      </c>
    </row>
    <row r="7" ht="20.25" customHeight="1" spans="1:17">
      <c r="A7" s="13" t="s">
        <v>60</v>
      </c>
      <c r="B7" s="13" t="s">
        <v>61</v>
      </c>
      <c r="C7" s="15">
        <v>30859153.92</v>
      </c>
      <c r="D7" s="15">
        <v>22068145.92</v>
      </c>
      <c r="E7" s="15">
        <v>18868145.92</v>
      </c>
      <c r="F7" s="15">
        <v>8791008</v>
      </c>
      <c r="G7" s="15">
        <v>991008</v>
      </c>
      <c r="H7" s="15">
        <v>19859153.92</v>
      </c>
      <c r="I7" s="15"/>
      <c r="J7" s="15">
        <v>3000000</v>
      </c>
      <c r="K7" s="15"/>
      <c r="L7" s="15">
        <v>8000000</v>
      </c>
      <c r="M7" s="15"/>
      <c r="N7" s="15"/>
      <c r="O7" s="15"/>
      <c r="P7" s="15"/>
      <c r="Q7" s="15">
        <v>8000000</v>
      </c>
    </row>
    <row r="8" ht="20.25" customHeight="1" spans="1:17">
      <c r="A8" s="109" t="s">
        <v>62</v>
      </c>
      <c r="B8" s="109" t="s">
        <v>63</v>
      </c>
      <c r="C8" s="15">
        <v>30859153.92</v>
      </c>
      <c r="D8" s="15">
        <v>22068145.92</v>
      </c>
      <c r="E8" s="15">
        <v>18868145.92</v>
      </c>
      <c r="F8" s="15">
        <v>8791008</v>
      </c>
      <c r="G8" s="15">
        <v>991008</v>
      </c>
      <c r="H8" s="15">
        <v>19859153.92</v>
      </c>
      <c r="I8" s="15"/>
      <c r="J8" s="15">
        <v>3000000</v>
      </c>
      <c r="K8" s="15"/>
      <c r="L8" s="15">
        <v>8000000</v>
      </c>
      <c r="M8" s="15"/>
      <c r="N8" s="15"/>
      <c r="O8" s="15"/>
      <c r="P8" s="15"/>
      <c r="Q8" s="15">
        <v>8000000</v>
      </c>
    </row>
    <row r="9" ht="20.25" customHeight="1" spans="1:17">
      <c r="A9" s="128" t="s">
        <v>64</v>
      </c>
      <c r="B9" s="128" t="s">
        <v>65</v>
      </c>
      <c r="C9" s="15">
        <v>30859153.92</v>
      </c>
      <c r="D9" s="15">
        <v>22068145.92</v>
      </c>
      <c r="E9" s="15">
        <v>18868145.92</v>
      </c>
      <c r="F9" s="15">
        <v>8791008</v>
      </c>
      <c r="G9" s="15">
        <v>991008</v>
      </c>
      <c r="H9" s="15">
        <v>19859153.92</v>
      </c>
      <c r="I9" s="15"/>
      <c r="J9" s="15">
        <v>3000000</v>
      </c>
      <c r="K9" s="15"/>
      <c r="L9" s="15">
        <v>8000000</v>
      </c>
      <c r="M9" s="15"/>
      <c r="N9" s="15"/>
      <c r="O9" s="15"/>
      <c r="P9" s="15"/>
      <c r="Q9" s="15">
        <v>8000000</v>
      </c>
    </row>
    <row r="10" ht="20.25" customHeight="1" spans="1:17">
      <c r="A10" s="13" t="s">
        <v>66</v>
      </c>
      <c r="B10" s="13" t="s">
        <v>67</v>
      </c>
      <c r="C10" s="15">
        <v>4243557.72</v>
      </c>
      <c r="D10" s="15">
        <v>4243557.72</v>
      </c>
      <c r="E10" s="15">
        <v>4243557.72</v>
      </c>
      <c r="F10" s="15"/>
      <c r="G10" s="15"/>
      <c r="H10" s="15">
        <v>4243557.72</v>
      </c>
      <c r="I10" s="15"/>
      <c r="J10" s="15"/>
      <c r="K10" s="15"/>
      <c r="L10" s="15"/>
      <c r="M10" s="15"/>
      <c r="N10" s="15"/>
      <c r="O10" s="15"/>
      <c r="P10" s="15"/>
      <c r="Q10" s="15"/>
    </row>
    <row r="11" ht="20.25" customHeight="1" spans="1:17">
      <c r="A11" s="109" t="s">
        <v>68</v>
      </c>
      <c r="B11" s="109" t="s">
        <v>69</v>
      </c>
      <c r="C11" s="15">
        <v>4151488.2</v>
      </c>
      <c r="D11" s="15">
        <v>4151488.2</v>
      </c>
      <c r="E11" s="15">
        <v>4151488.2</v>
      </c>
      <c r="F11" s="15"/>
      <c r="G11" s="15"/>
      <c r="H11" s="15">
        <v>4151488.2</v>
      </c>
      <c r="I11" s="15"/>
      <c r="J11" s="15"/>
      <c r="K11" s="15"/>
      <c r="L11" s="15"/>
      <c r="M11" s="15"/>
      <c r="N11" s="15"/>
      <c r="O11" s="15"/>
      <c r="P11" s="15"/>
      <c r="Q11" s="15"/>
    </row>
    <row r="12" ht="20.25" customHeight="1" spans="1:17">
      <c r="A12" s="128" t="s">
        <v>70</v>
      </c>
      <c r="B12" s="128" t="s">
        <v>71</v>
      </c>
      <c r="C12" s="15">
        <v>947049.16</v>
      </c>
      <c r="D12" s="15">
        <v>947049.16</v>
      </c>
      <c r="E12" s="15">
        <v>947049.16</v>
      </c>
      <c r="F12" s="15"/>
      <c r="G12" s="15"/>
      <c r="H12" s="15">
        <v>947049.16</v>
      </c>
      <c r="I12" s="15"/>
      <c r="J12" s="15"/>
      <c r="K12" s="15"/>
      <c r="L12" s="15"/>
      <c r="M12" s="15"/>
      <c r="N12" s="15"/>
      <c r="O12" s="15"/>
      <c r="P12" s="15"/>
      <c r="Q12" s="15"/>
    </row>
    <row r="13" ht="39" customHeight="1" spans="1:17">
      <c r="A13" s="128" t="s">
        <v>72</v>
      </c>
      <c r="B13" s="128" t="s">
        <v>73</v>
      </c>
      <c r="C13" s="15">
        <v>2104439.04</v>
      </c>
      <c r="D13" s="15">
        <v>2104439.04</v>
      </c>
      <c r="E13" s="15">
        <v>2104439.04</v>
      </c>
      <c r="F13" s="15"/>
      <c r="G13" s="15"/>
      <c r="H13" s="15">
        <v>2104439.04</v>
      </c>
      <c r="I13" s="15"/>
      <c r="J13" s="15"/>
      <c r="K13" s="15"/>
      <c r="L13" s="15"/>
      <c r="M13" s="15"/>
      <c r="N13" s="15"/>
      <c r="O13" s="15"/>
      <c r="P13" s="15"/>
      <c r="Q13" s="15"/>
    </row>
    <row r="14" ht="33" customHeight="1" spans="1:17">
      <c r="A14" s="128" t="s">
        <v>74</v>
      </c>
      <c r="B14" s="128" t="s">
        <v>75</v>
      </c>
      <c r="C14" s="15">
        <v>1100000</v>
      </c>
      <c r="D14" s="15">
        <v>1100000</v>
      </c>
      <c r="E14" s="15">
        <v>1100000</v>
      </c>
      <c r="F14" s="15"/>
      <c r="G14" s="15"/>
      <c r="H14" s="15">
        <v>1100000</v>
      </c>
      <c r="I14" s="15"/>
      <c r="J14" s="15"/>
      <c r="K14" s="15"/>
      <c r="L14" s="15"/>
      <c r="M14" s="15"/>
      <c r="N14" s="15"/>
      <c r="O14" s="15"/>
      <c r="P14" s="15"/>
      <c r="Q14" s="15"/>
    </row>
    <row r="15" ht="29" customHeight="1" spans="1:17">
      <c r="A15" s="109" t="s">
        <v>76</v>
      </c>
      <c r="B15" s="109" t="s">
        <v>77</v>
      </c>
      <c r="C15" s="15">
        <v>92069.52</v>
      </c>
      <c r="D15" s="15">
        <v>92069.52</v>
      </c>
      <c r="E15" s="15">
        <v>92069.52</v>
      </c>
      <c r="F15" s="15"/>
      <c r="G15" s="15"/>
      <c r="H15" s="15">
        <v>92069.52</v>
      </c>
      <c r="I15" s="15"/>
      <c r="J15" s="15"/>
      <c r="K15" s="15"/>
      <c r="L15" s="15"/>
      <c r="M15" s="15"/>
      <c r="N15" s="15"/>
      <c r="O15" s="15"/>
      <c r="P15" s="15"/>
      <c r="Q15" s="15"/>
    </row>
    <row r="16" s="35" customFormat="1" ht="24" customHeight="1" spans="1:17">
      <c r="A16" s="128" t="s">
        <v>78</v>
      </c>
      <c r="B16" s="128" t="s">
        <v>77</v>
      </c>
      <c r="C16" s="15">
        <v>92069.52</v>
      </c>
      <c r="D16" s="15">
        <v>92069.52</v>
      </c>
      <c r="E16" s="15">
        <v>92069.52</v>
      </c>
      <c r="F16" s="15"/>
      <c r="G16" s="15"/>
      <c r="H16" s="15">
        <v>92069.52</v>
      </c>
      <c r="I16" s="15"/>
      <c r="J16" s="15"/>
      <c r="K16" s="15"/>
      <c r="L16" s="15"/>
      <c r="M16" s="15"/>
      <c r="N16" s="15"/>
      <c r="O16" s="15"/>
      <c r="P16" s="15"/>
      <c r="Q16" s="15"/>
    </row>
    <row r="17" ht="23" customHeight="1" spans="1:17">
      <c r="A17" s="13" t="s">
        <v>79</v>
      </c>
      <c r="B17" s="13" t="s">
        <v>80</v>
      </c>
      <c r="C17" s="15">
        <v>1984043.52</v>
      </c>
      <c r="D17" s="15">
        <v>1984043.52</v>
      </c>
      <c r="E17" s="15">
        <v>1984043.52</v>
      </c>
      <c r="F17" s="15"/>
      <c r="G17" s="15"/>
      <c r="H17" s="15">
        <v>1984043.52</v>
      </c>
      <c r="I17" s="15"/>
      <c r="J17" s="15"/>
      <c r="K17" s="15"/>
      <c r="L17" s="15"/>
      <c r="M17" s="15"/>
      <c r="N17" s="15"/>
      <c r="O17" s="15"/>
      <c r="P17" s="15"/>
      <c r="Q17" s="15"/>
    </row>
    <row r="18" ht="23" customHeight="1" spans="1:17">
      <c r="A18" s="109" t="s">
        <v>81</v>
      </c>
      <c r="B18" s="109" t="s">
        <v>82</v>
      </c>
      <c r="C18" s="15">
        <v>1984043.52</v>
      </c>
      <c r="D18" s="15">
        <v>1984043.52</v>
      </c>
      <c r="E18" s="15">
        <v>1984043.52</v>
      </c>
      <c r="F18" s="15"/>
      <c r="G18" s="15"/>
      <c r="H18" s="15">
        <v>1984043.52</v>
      </c>
      <c r="I18" s="15"/>
      <c r="J18" s="15"/>
      <c r="K18" s="15"/>
      <c r="L18" s="15"/>
      <c r="M18" s="15"/>
      <c r="N18" s="15"/>
      <c r="O18" s="15"/>
      <c r="P18" s="15"/>
      <c r="Q18" s="15"/>
    </row>
    <row r="19" ht="25" customHeight="1" spans="1:17">
      <c r="A19" s="128" t="s">
        <v>83</v>
      </c>
      <c r="B19" s="128" t="s">
        <v>84</v>
      </c>
      <c r="C19" s="15">
        <v>1878073.44</v>
      </c>
      <c r="D19" s="15">
        <v>1878073.44</v>
      </c>
      <c r="E19" s="15">
        <v>1878073.44</v>
      </c>
      <c r="F19" s="15"/>
      <c r="G19" s="15"/>
      <c r="H19" s="15">
        <v>1878073.44</v>
      </c>
      <c r="I19" s="15"/>
      <c r="J19" s="15"/>
      <c r="K19" s="15"/>
      <c r="L19" s="15"/>
      <c r="M19" s="15"/>
      <c r="N19" s="15"/>
      <c r="O19" s="15"/>
      <c r="P19" s="15"/>
      <c r="Q19" s="15"/>
    </row>
    <row r="20" ht="25" customHeight="1" spans="1:17">
      <c r="A20" s="128" t="s">
        <v>85</v>
      </c>
      <c r="B20" s="128" t="s">
        <v>86</v>
      </c>
      <c r="C20" s="15">
        <v>105970.08</v>
      </c>
      <c r="D20" s="15">
        <v>105970.08</v>
      </c>
      <c r="E20" s="15">
        <v>105970.08</v>
      </c>
      <c r="F20" s="15"/>
      <c r="G20" s="15"/>
      <c r="H20" s="15">
        <v>105970.08</v>
      </c>
      <c r="I20" s="15"/>
      <c r="J20" s="15"/>
      <c r="K20" s="15"/>
      <c r="L20" s="15"/>
      <c r="M20" s="15"/>
      <c r="N20" s="15"/>
      <c r="O20" s="15"/>
      <c r="P20" s="15"/>
      <c r="Q20" s="15"/>
    </row>
    <row r="21" ht="23" customHeight="1" spans="1:17">
      <c r="A21" s="13" t="s">
        <v>87</v>
      </c>
      <c r="B21" s="13" t="s">
        <v>88</v>
      </c>
      <c r="C21" s="15">
        <v>2437602</v>
      </c>
      <c r="D21" s="15">
        <v>2437602</v>
      </c>
      <c r="E21" s="15">
        <v>2437602</v>
      </c>
      <c r="F21" s="15"/>
      <c r="G21" s="15"/>
      <c r="H21" s="15">
        <v>2437602</v>
      </c>
      <c r="I21" s="15"/>
      <c r="J21" s="15"/>
      <c r="K21" s="15"/>
      <c r="L21" s="15"/>
      <c r="M21" s="15"/>
      <c r="N21" s="15"/>
      <c r="O21" s="15"/>
      <c r="P21" s="15"/>
      <c r="Q21" s="15"/>
    </row>
    <row r="22" ht="23" customHeight="1" spans="1:17">
      <c r="A22" s="109" t="s">
        <v>89</v>
      </c>
      <c r="B22" s="109" t="s">
        <v>90</v>
      </c>
      <c r="C22" s="15">
        <v>2437602</v>
      </c>
      <c r="D22" s="15">
        <v>2437602</v>
      </c>
      <c r="E22" s="15">
        <v>2437602</v>
      </c>
      <c r="F22" s="15"/>
      <c r="G22" s="15"/>
      <c r="H22" s="15">
        <v>2437602</v>
      </c>
      <c r="I22" s="15"/>
      <c r="J22" s="15"/>
      <c r="K22" s="15"/>
      <c r="L22" s="15"/>
      <c r="M22" s="15"/>
      <c r="N22" s="15"/>
      <c r="O22" s="15"/>
      <c r="P22" s="15"/>
      <c r="Q22" s="15"/>
    </row>
    <row r="23" ht="22" customHeight="1" spans="1:17">
      <c r="A23" s="128" t="s">
        <v>91</v>
      </c>
      <c r="B23" s="128" t="s">
        <v>92</v>
      </c>
      <c r="C23" s="15">
        <v>2437602</v>
      </c>
      <c r="D23" s="15">
        <v>2437602</v>
      </c>
      <c r="E23" s="15">
        <v>2437602</v>
      </c>
      <c r="F23" s="15"/>
      <c r="G23" s="15"/>
      <c r="H23" s="15">
        <v>2437602</v>
      </c>
      <c r="I23" s="15"/>
      <c r="J23" s="15"/>
      <c r="K23" s="15"/>
      <c r="L23" s="15"/>
      <c r="M23" s="15"/>
      <c r="N23" s="15"/>
      <c r="O23" s="15"/>
      <c r="P23" s="15"/>
      <c r="Q23" s="15"/>
    </row>
    <row r="24" customHeight="1" spans="1:17">
      <c r="A24" s="122" t="s">
        <v>46</v>
      </c>
      <c r="B24" s="143" t="s">
        <v>46</v>
      </c>
      <c r="C24" s="15">
        <v>39524357.16</v>
      </c>
      <c r="D24" s="15">
        <v>30733349.16</v>
      </c>
      <c r="E24" s="15">
        <v>27533349.16</v>
      </c>
      <c r="F24" s="15">
        <v>8791008</v>
      </c>
      <c r="G24" s="15">
        <v>991008</v>
      </c>
      <c r="H24" s="15">
        <v>28524357.16</v>
      </c>
      <c r="I24" s="15"/>
      <c r="J24" s="15">
        <v>3000000</v>
      </c>
      <c r="K24" s="15"/>
      <c r="L24" s="15">
        <v>8000000</v>
      </c>
      <c r="M24" s="15"/>
      <c r="N24" s="15"/>
      <c r="O24" s="15"/>
      <c r="P24" s="15"/>
      <c r="Q24" s="15">
        <v>8000000</v>
      </c>
    </row>
  </sheetData>
  <mergeCells count="13">
    <mergeCell ref="A2:O2"/>
    <mergeCell ref="A3:N3"/>
    <mergeCell ref="D4:E4"/>
    <mergeCell ref="F4:G4"/>
    <mergeCell ref="L4:Q4"/>
    <mergeCell ref="A24:B24"/>
    <mergeCell ref="A4:A5"/>
    <mergeCell ref="B4:B5"/>
    <mergeCell ref="C4:C5"/>
    <mergeCell ref="H4:H5"/>
    <mergeCell ref="I4:I5"/>
    <mergeCell ref="J4:J5"/>
    <mergeCell ref="K4:K5"/>
  </mergeCells>
  <pageMargins left="0.751388888888889" right="0.751388888888889" top="1" bottom="1" header="0.5" footer="0.5"/>
  <pageSetup paperSize="9" scale="49"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16"/>
  <sheetViews>
    <sheetView showZeros="0" topLeftCell="C1" workbookViewId="0">
      <selection activeCell="L1" sqref="L1"/>
    </sheetView>
  </sheetViews>
  <sheetFormatPr defaultColWidth="9.13636363636364" defaultRowHeight="14.25" customHeight="1" outlineLevelCol="3"/>
  <cols>
    <col min="1" max="1" width="49.2909090909091" customWidth="1"/>
    <col min="2" max="2" width="43.3181818181818" customWidth="1"/>
    <col min="3" max="3" width="48.5727272727273" customWidth="1"/>
    <col min="4" max="4" width="41.1727272727273" customWidth="1"/>
  </cols>
  <sheetData>
    <row r="1" customHeight="1" spans="1:4">
      <c r="D1" s="103" t="s">
        <v>93</v>
      </c>
    </row>
    <row r="2" ht="31.5" customHeight="1" spans="1:4">
      <c r="A2" s="52" t="s">
        <v>94</v>
      </c>
      <c r="B2" s="137"/>
      <c r="C2" s="137"/>
      <c r="D2" s="137"/>
    </row>
    <row r="3" ht="17.25" customHeight="1" spans="1:4">
      <c r="A3" s="4" t="str">
        <f>"单位名称："&amp;"曲靖财经学校"</f>
        <v>单位名称：曲靖财经学校</v>
      </c>
      <c r="B3" s="138"/>
      <c r="C3" s="139"/>
      <c r="D3" s="169" t="s">
        <v>2</v>
      </c>
    </row>
    <row r="4" ht="24.65" customHeight="1" spans="1:4">
      <c r="A4" s="10" t="s">
        <v>3</v>
      </c>
      <c r="B4" s="10"/>
      <c r="C4" s="140" t="s">
        <v>4</v>
      </c>
      <c r="D4" s="141"/>
    </row>
    <row r="5" ht="15.65" customHeight="1" spans="1:4">
      <c r="A5" s="10" t="s">
        <v>5</v>
      </c>
      <c r="B5" s="54" t="str">
        <f>"2026"&amp;"年预算数 "</f>
        <v>2026年预算数 </v>
      </c>
      <c r="C5" s="142" t="s">
        <v>95</v>
      </c>
      <c r="D5" s="54" t="str">
        <f>"2026"&amp;"年预算数 "</f>
        <v>2026年预算数 </v>
      </c>
    </row>
    <row r="6" ht="14.15" customHeight="1" spans="1:4">
      <c r="A6" s="10"/>
      <c r="B6" s="9"/>
      <c r="C6" s="142"/>
      <c r="D6" s="9"/>
    </row>
    <row r="7" ht="29.15" customHeight="1" spans="1:4">
      <c r="A7" s="13" t="s">
        <v>96</v>
      </c>
      <c r="B7" s="15">
        <v>28524357.16</v>
      </c>
      <c r="C7" s="13" t="s">
        <v>97</v>
      </c>
      <c r="D7" s="15">
        <v>28524357.16</v>
      </c>
    </row>
    <row r="8" ht="29.15" customHeight="1" spans="1:4">
      <c r="A8" s="13" t="s">
        <v>98</v>
      </c>
      <c r="B8" s="15">
        <v>28524357.16</v>
      </c>
      <c r="C8" s="13" t="str">
        <f>"(一)"&amp;"教育支出"</f>
        <v>(一)教育支出</v>
      </c>
      <c r="D8" s="15">
        <v>19859153.92</v>
      </c>
    </row>
    <row r="9" ht="29.15" customHeight="1" spans="1:4">
      <c r="A9" s="13" t="s">
        <v>99</v>
      </c>
      <c r="B9" s="15"/>
      <c r="C9" s="13" t="str">
        <f>"(二)"&amp;"社会保障和就业支出"</f>
        <v>(二)社会保障和就业支出</v>
      </c>
      <c r="D9" s="15">
        <v>4243557.72</v>
      </c>
    </row>
    <row r="10" ht="29.15" customHeight="1" spans="1:4">
      <c r="A10" s="13" t="s">
        <v>100</v>
      </c>
      <c r="B10" s="15"/>
      <c r="C10" s="13" t="str">
        <f>"(三)"&amp;"卫生健康支出"</f>
        <v>(三)卫生健康支出</v>
      </c>
      <c r="D10" s="15">
        <v>1984043.52</v>
      </c>
    </row>
    <row r="11" ht="29.15" customHeight="1" spans="1:4">
      <c r="A11" s="13" t="s">
        <v>101</v>
      </c>
      <c r="B11" s="15"/>
      <c r="C11" s="13" t="str">
        <f>"(四)"&amp;"住房保障支出"</f>
        <v>(四)住房保障支出</v>
      </c>
      <c r="D11" s="15">
        <v>2437602</v>
      </c>
    </row>
    <row r="12" ht="29.15" customHeight="1" spans="1:4">
      <c r="A12" s="13" t="s">
        <v>98</v>
      </c>
      <c r="B12" s="15"/>
      <c r="C12" s="13"/>
      <c r="D12" s="15"/>
    </row>
    <row r="13" ht="29.15" customHeight="1" spans="1:4">
      <c r="A13" s="13" t="s">
        <v>99</v>
      </c>
      <c r="B13" s="15"/>
      <c r="C13" s="13"/>
      <c r="D13" s="15"/>
    </row>
    <row r="14" ht="29.15" customHeight="1" spans="1:4">
      <c r="A14" s="13" t="s">
        <v>100</v>
      </c>
      <c r="B14" s="15"/>
      <c r="C14" s="13"/>
      <c r="D14" s="15"/>
    </row>
    <row r="15" ht="29.15" customHeight="1" spans="1:4">
      <c r="A15" s="13"/>
      <c r="B15" s="15"/>
      <c r="C15" s="13" t="s">
        <v>102</v>
      </c>
      <c r="D15" s="15"/>
    </row>
    <row r="16" ht="29.15" customHeight="1" spans="1:4">
      <c r="A16" s="142" t="s">
        <v>103</v>
      </c>
      <c r="B16" s="15">
        <v>28524357.16</v>
      </c>
      <c r="C16" s="142" t="s">
        <v>24</v>
      </c>
      <c r="D16" s="15">
        <v>28524357.16</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24"/>
  <sheetViews>
    <sheetView showZeros="0" workbookViewId="0">
      <selection activeCell="B1" sqref="B1"/>
    </sheetView>
  </sheetViews>
  <sheetFormatPr defaultColWidth="9.13636363636364" defaultRowHeight="14.25" customHeight="1" outlineLevelCol="6"/>
  <cols>
    <col min="1" max="1" width="18.2727272727273" customWidth="1"/>
    <col min="2" max="2" width="31.1818181818182" customWidth="1"/>
    <col min="3" max="3" width="17" customWidth="1"/>
    <col min="4" max="4" width="21.3636363636364" customWidth="1"/>
    <col min="5" max="5" width="23.6272727272727" customWidth="1"/>
    <col min="6" max="6" width="21.0909090909091" customWidth="1"/>
    <col min="7" max="7" width="20.4545454545455" customWidth="1"/>
  </cols>
  <sheetData>
    <row r="1" ht="12" customHeight="1" spans="1:7">
      <c r="D1" s="120"/>
      <c r="F1" s="110"/>
      <c r="G1" s="110" t="s">
        <v>104</v>
      </c>
    </row>
    <row r="2" ht="39" customHeight="1" spans="1:7">
      <c r="A2" s="3" t="s">
        <v>105</v>
      </c>
      <c r="B2" s="3"/>
      <c r="C2" s="3"/>
      <c r="D2" s="3"/>
      <c r="E2" s="3"/>
      <c r="F2" s="3"/>
      <c r="G2" s="3"/>
    </row>
    <row r="3" ht="18" customHeight="1" spans="1:7">
      <c r="A3" s="4" t="str">
        <f>"单位名称："&amp;"曲靖财经学校"</f>
        <v>单位名称：曲靖财经学校</v>
      </c>
      <c r="F3" s="112"/>
      <c r="G3" s="169" t="s">
        <v>2</v>
      </c>
    </row>
    <row r="4" ht="20.25" customHeight="1" spans="1:7">
      <c r="A4" s="134" t="s">
        <v>106</v>
      </c>
      <c r="B4" s="134"/>
      <c r="C4" s="54" t="s">
        <v>30</v>
      </c>
      <c r="D4" s="54" t="s">
        <v>51</v>
      </c>
      <c r="E4" s="10"/>
      <c r="F4" s="10"/>
      <c r="G4" s="10" t="s">
        <v>52</v>
      </c>
    </row>
    <row r="5" ht="20.25" customHeight="1" spans="1:7">
      <c r="A5" s="135" t="s">
        <v>49</v>
      </c>
      <c r="B5" s="135" t="s">
        <v>50</v>
      </c>
      <c r="C5" s="10"/>
      <c r="D5" s="10" t="s">
        <v>32</v>
      </c>
      <c r="E5" s="10" t="s">
        <v>107</v>
      </c>
      <c r="F5" s="10" t="s">
        <v>108</v>
      </c>
      <c r="G5" s="10"/>
    </row>
    <row r="6" ht="13.5" customHeight="1" spans="1:7">
      <c r="A6" s="135" t="s">
        <v>109</v>
      </c>
      <c r="B6" s="135" t="s">
        <v>110</v>
      </c>
      <c r="C6" s="135" t="s">
        <v>111</v>
      </c>
      <c r="D6" s="136" t="s">
        <v>112</v>
      </c>
      <c r="E6" s="136" t="s">
        <v>113</v>
      </c>
      <c r="F6" s="136" t="s">
        <v>114</v>
      </c>
      <c r="G6" s="127">
        <v>7</v>
      </c>
    </row>
    <row r="7" ht="18" customHeight="1" spans="1:7">
      <c r="A7" s="13" t="s">
        <v>60</v>
      </c>
      <c r="B7" s="13" t="s">
        <v>61</v>
      </c>
      <c r="C7" s="15">
        <v>19859153.92</v>
      </c>
      <c r="D7" s="15">
        <v>18868145.92</v>
      </c>
      <c r="E7" s="15">
        <v>16602599.68</v>
      </c>
      <c r="F7" s="15">
        <v>2265546.24</v>
      </c>
      <c r="G7" s="15">
        <v>991008</v>
      </c>
    </row>
    <row r="8" ht="18" customHeight="1" spans="1:7">
      <c r="A8" s="109" t="s">
        <v>62</v>
      </c>
      <c r="B8" s="109" t="s">
        <v>63</v>
      </c>
      <c r="C8" s="15">
        <v>19859153.92</v>
      </c>
      <c r="D8" s="15">
        <v>18868145.92</v>
      </c>
      <c r="E8" s="15">
        <v>16602599.68</v>
      </c>
      <c r="F8" s="15">
        <v>2265546.24</v>
      </c>
      <c r="G8" s="15">
        <v>991008</v>
      </c>
    </row>
    <row r="9" ht="18" customHeight="1" spans="1:7">
      <c r="A9" s="128" t="s">
        <v>64</v>
      </c>
      <c r="B9" s="128" t="s">
        <v>65</v>
      </c>
      <c r="C9" s="15">
        <v>19859153.92</v>
      </c>
      <c r="D9" s="15">
        <v>18868145.92</v>
      </c>
      <c r="E9" s="15">
        <v>16602599.68</v>
      </c>
      <c r="F9" s="15">
        <v>2265546.24</v>
      </c>
      <c r="G9" s="15">
        <v>991008</v>
      </c>
    </row>
    <row r="10" ht="18" customHeight="1" spans="1:7">
      <c r="A10" s="13" t="s">
        <v>66</v>
      </c>
      <c r="B10" s="13" t="s">
        <v>67</v>
      </c>
      <c r="C10" s="15">
        <v>4243557.72</v>
      </c>
      <c r="D10" s="15">
        <v>4243557.72</v>
      </c>
      <c r="E10" s="15">
        <v>3883647.56</v>
      </c>
      <c r="F10" s="15">
        <v>359910.16</v>
      </c>
      <c r="G10" s="15"/>
    </row>
    <row r="11" ht="18" customHeight="1" spans="1:7">
      <c r="A11" s="109" t="s">
        <v>68</v>
      </c>
      <c r="B11" s="109" t="s">
        <v>69</v>
      </c>
      <c r="C11" s="15">
        <v>4151488.2</v>
      </c>
      <c r="D11" s="15">
        <v>4151488.2</v>
      </c>
      <c r="E11" s="15">
        <v>3791578.04</v>
      </c>
      <c r="F11" s="15">
        <v>359910.16</v>
      </c>
      <c r="G11" s="15"/>
    </row>
    <row r="12" ht="18" customHeight="1" spans="1:7">
      <c r="A12" s="128" t="s">
        <v>70</v>
      </c>
      <c r="B12" s="128" t="s">
        <v>71</v>
      </c>
      <c r="C12" s="15">
        <v>947049.16</v>
      </c>
      <c r="D12" s="15">
        <v>947049.16</v>
      </c>
      <c r="E12" s="15">
        <v>587139</v>
      </c>
      <c r="F12" s="15">
        <v>359910.16</v>
      </c>
      <c r="G12" s="15"/>
    </row>
    <row r="13" ht="18" customHeight="1" spans="1:7">
      <c r="A13" s="128" t="s">
        <v>72</v>
      </c>
      <c r="B13" s="128" t="s">
        <v>73</v>
      </c>
      <c r="C13" s="15">
        <v>2104439.04</v>
      </c>
      <c r="D13" s="15">
        <v>2104439.04</v>
      </c>
      <c r="E13" s="15">
        <v>2104439.04</v>
      </c>
      <c r="F13" s="15"/>
      <c r="G13" s="15"/>
    </row>
    <row r="14" ht="18" customHeight="1" spans="1:7">
      <c r="A14" s="128" t="s">
        <v>74</v>
      </c>
      <c r="B14" s="128" t="s">
        <v>75</v>
      </c>
      <c r="C14" s="15">
        <v>1100000</v>
      </c>
      <c r="D14" s="15">
        <v>1100000</v>
      </c>
      <c r="E14" s="15">
        <v>1100000</v>
      </c>
      <c r="F14" s="15"/>
      <c r="G14" s="15"/>
    </row>
    <row r="15" ht="18" customHeight="1" spans="1:7">
      <c r="A15" s="109" t="s">
        <v>76</v>
      </c>
      <c r="B15" s="109" t="s">
        <v>77</v>
      </c>
      <c r="C15" s="15">
        <v>92069.52</v>
      </c>
      <c r="D15" s="15">
        <v>92069.52</v>
      </c>
      <c r="E15" s="15">
        <v>92069.52</v>
      </c>
      <c r="F15" s="15"/>
      <c r="G15" s="15"/>
    </row>
    <row r="16" s="35" customFormat="1" ht="18" customHeight="1" spans="1:7">
      <c r="A16" s="128" t="s">
        <v>78</v>
      </c>
      <c r="B16" s="128" t="s">
        <v>77</v>
      </c>
      <c r="C16" s="15">
        <v>92069.52</v>
      </c>
      <c r="D16" s="15">
        <v>92069.52</v>
      </c>
      <c r="E16" s="15">
        <v>92069.52</v>
      </c>
      <c r="F16" s="15"/>
      <c r="G16" s="15"/>
    </row>
    <row r="17" customHeight="1" spans="1:7">
      <c r="A17" s="13" t="s">
        <v>79</v>
      </c>
      <c r="B17" s="13" t="s">
        <v>80</v>
      </c>
      <c r="C17" s="15">
        <v>1984043.52</v>
      </c>
      <c r="D17" s="15">
        <v>1984043.52</v>
      </c>
      <c r="E17" s="15">
        <v>1984043.52</v>
      </c>
      <c r="F17" s="15"/>
      <c r="G17" s="15"/>
    </row>
    <row r="18" customHeight="1" spans="1:7">
      <c r="A18" s="109" t="s">
        <v>81</v>
      </c>
      <c r="B18" s="109" t="s">
        <v>82</v>
      </c>
      <c r="C18" s="15">
        <v>1984043.52</v>
      </c>
      <c r="D18" s="15">
        <v>1984043.52</v>
      </c>
      <c r="E18" s="15">
        <v>1984043.52</v>
      </c>
      <c r="F18" s="15"/>
      <c r="G18" s="15"/>
    </row>
    <row r="19" customHeight="1" spans="1:7">
      <c r="A19" s="128" t="s">
        <v>83</v>
      </c>
      <c r="B19" s="128" t="s">
        <v>84</v>
      </c>
      <c r="C19" s="15">
        <v>1878073.44</v>
      </c>
      <c r="D19" s="15">
        <v>1878073.44</v>
      </c>
      <c r="E19" s="15">
        <v>1878073.44</v>
      </c>
      <c r="F19" s="15"/>
      <c r="G19" s="15"/>
    </row>
    <row r="20" customHeight="1" spans="1:7">
      <c r="A20" s="128" t="s">
        <v>85</v>
      </c>
      <c r="B20" s="128" t="s">
        <v>86</v>
      </c>
      <c r="C20" s="15">
        <v>105970.08</v>
      </c>
      <c r="D20" s="15">
        <v>105970.08</v>
      </c>
      <c r="E20" s="15">
        <v>105970.08</v>
      </c>
      <c r="F20" s="15"/>
      <c r="G20" s="15"/>
    </row>
    <row r="21" customHeight="1" spans="1:7">
      <c r="A21" s="13" t="s">
        <v>87</v>
      </c>
      <c r="B21" s="13" t="s">
        <v>88</v>
      </c>
      <c r="C21" s="15">
        <v>2437602</v>
      </c>
      <c r="D21" s="15">
        <v>2437602</v>
      </c>
      <c r="E21" s="15">
        <v>2437602</v>
      </c>
      <c r="F21" s="15"/>
      <c r="G21" s="15"/>
    </row>
    <row r="22" customHeight="1" spans="1:7">
      <c r="A22" s="109" t="s">
        <v>89</v>
      </c>
      <c r="B22" s="109" t="s">
        <v>90</v>
      </c>
      <c r="C22" s="15">
        <v>2437602</v>
      </c>
      <c r="D22" s="15">
        <v>2437602</v>
      </c>
      <c r="E22" s="15">
        <v>2437602</v>
      </c>
      <c r="F22" s="15"/>
      <c r="G22" s="15"/>
    </row>
    <row r="23" customHeight="1" spans="1:7">
      <c r="A23" s="128" t="s">
        <v>91</v>
      </c>
      <c r="B23" s="128" t="s">
        <v>92</v>
      </c>
      <c r="C23" s="15">
        <v>2437602</v>
      </c>
      <c r="D23" s="15">
        <v>2437602</v>
      </c>
      <c r="E23" s="15">
        <v>2437602</v>
      </c>
      <c r="F23" s="15"/>
      <c r="G23" s="15"/>
    </row>
    <row r="24" customHeight="1" spans="1:7">
      <c r="A24" s="11" t="s">
        <v>46</v>
      </c>
      <c r="B24" s="11" t="s">
        <v>46</v>
      </c>
      <c r="C24" s="15">
        <v>28524357.16</v>
      </c>
      <c r="D24" s="15">
        <v>27533349.16</v>
      </c>
      <c r="E24" s="15">
        <v>24907892.76</v>
      </c>
      <c r="F24" s="15">
        <v>2625456.4</v>
      </c>
      <c r="G24" s="15">
        <v>991008</v>
      </c>
    </row>
  </sheetData>
  <mergeCells count="7">
    <mergeCell ref="A2:G2"/>
    <mergeCell ref="A3:E3"/>
    <mergeCell ref="A4:B4"/>
    <mergeCell ref="D4:F4"/>
    <mergeCell ref="A24:B24"/>
    <mergeCell ref="C4:C5"/>
    <mergeCell ref="G4:G5"/>
  </mergeCells>
  <pageMargins left="0.751388888888889" right="0.751388888888889" top="1" bottom="1" header="0.5" footer="0.5"/>
  <pageSetup paperSize="9" scale="86"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workbookViewId="0">
      <selection activeCell="C13" sqref="C13"/>
    </sheetView>
  </sheetViews>
  <sheetFormatPr defaultColWidth="9.13636363636364" defaultRowHeight="14.25" customHeight="1" outlineLevelRow="6" outlineLevelCol="5"/>
  <cols>
    <col min="1" max="1" width="27.4272727272727" customWidth="1"/>
    <col min="2" max="6" width="31.1727272727273" customWidth="1"/>
  </cols>
  <sheetData>
    <row r="1" ht="12" customHeight="1" spans="1:6">
      <c r="A1" s="130"/>
      <c r="B1" s="130"/>
      <c r="C1" s="76"/>
      <c r="F1" s="131" t="s">
        <v>115</v>
      </c>
    </row>
    <row r="2" ht="25.5" customHeight="1" spans="1:6">
      <c r="A2" s="132" t="s">
        <v>116</v>
      </c>
      <c r="B2" s="132"/>
      <c r="C2" s="132"/>
      <c r="D2" s="132"/>
      <c r="E2" s="132"/>
      <c r="F2" s="132"/>
    </row>
    <row r="3" ht="15.75" customHeight="1" spans="1:6">
      <c r="A3" s="4" t="str">
        <f>"单位名称："&amp;"曲靖财经学校"</f>
        <v>单位名称：曲靖财经学校</v>
      </c>
      <c r="B3" s="130"/>
      <c r="C3" s="76"/>
      <c r="F3" s="172" t="s">
        <v>2</v>
      </c>
    </row>
    <row r="4" ht="19.5" customHeight="1" spans="1:6">
      <c r="A4" s="9" t="s">
        <v>117</v>
      </c>
      <c r="B4" s="10" t="s">
        <v>118</v>
      </c>
      <c r="C4" s="10" t="s">
        <v>119</v>
      </c>
      <c r="D4" s="10"/>
      <c r="E4" s="10"/>
      <c r="F4" s="10" t="s">
        <v>120</v>
      </c>
    </row>
    <row r="5" ht="19.5" customHeight="1" spans="1:6">
      <c r="A5" s="9"/>
      <c r="B5" s="10"/>
      <c r="C5" s="10" t="s">
        <v>32</v>
      </c>
      <c r="D5" s="10" t="s">
        <v>121</v>
      </c>
      <c r="E5" s="10" t="s">
        <v>122</v>
      </c>
      <c r="F5" s="10"/>
    </row>
    <row r="6" ht="18.75" customHeight="1" spans="1:6">
      <c r="A6" s="133">
        <v>1</v>
      </c>
      <c r="B6" s="133">
        <v>2</v>
      </c>
      <c r="C6" s="133">
        <v>3</v>
      </c>
      <c r="D6" s="133">
        <v>4</v>
      </c>
      <c r="E6" s="133">
        <v>5</v>
      </c>
      <c r="F6" s="133">
        <v>6</v>
      </c>
    </row>
    <row r="7" ht="18.75" customHeight="1" spans="1:6">
      <c r="A7" s="15">
        <v>38800</v>
      </c>
      <c r="B7" s="15"/>
      <c r="C7" s="15">
        <v>19400</v>
      </c>
      <c r="D7" s="15"/>
      <c r="E7" s="15">
        <v>19400</v>
      </c>
      <c r="F7" s="15">
        <v>19400</v>
      </c>
    </row>
  </sheetData>
  <mergeCells count="6">
    <mergeCell ref="A2:F2"/>
    <mergeCell ref="A3:D3"/>
    <mergeCell ref="C4:E4"/>
    <mergeCell ref="A4:A5"/>
    <mergeCell ref="B4:B5"/>
    <mergeCell ref="F4:F5"/>
  </mergeCells>
  <pageMargins left="0.751388888888889" right="0.751388888888889" top="1" bottom="1" header="0.5" footer="0.5"/>
  <pageSetup paperSize="9" scale="7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Z45"/>
  <sheetViews>
    <sheetView showZeros="0" topLeftCell="O1" workbookViewId="0">
      <selection activeCell="AE2" sqref="AE2"/>
    </sheetView>
  </sheetViews>
  <sheetFormatPr defaultColWidth="8.75454545454545" defaultRowHeight="14.25" customHeight="1"/>
  <cols>
    <col min="1" max="1" width="14.8181818181818" customWidth="1"/>
    <col min="2" max="2" width="19.5454545454545" customWidth="1"/>
    <col min="3" max="3" width="21.6363636363636" customWidth="1"/>
    <col min="4" max="4" width="12.6363636363636" customWidth="1"/>
    <col min="5" max="5" width="23.5454545454545" customWidth="1"/>
    <col min="6" max="6" width="16.6363636363636" customWidth="1"/>
    <col min="7" max="7" width="17" customWidth="1"/>
    <col min="8" max="9" width="12.4545454545455" customWidth="1"/>
    <col min="10" max="10" width="13.5454545454545" customWidth="1"/>
    <col min="11" max="12" width="8.75454545454545" customWidth="1"/>
    <col min="13" max="13" width="14.0909090909091" customWidth="1"/>
    <col min="14" max="14" width="14" customWidth="1"/>
    <col min="15" max="19" width="8.75454545454545" customWidth="1"/>
    <col min="20" max="20" width="16.6363636363636" customWidth="1"/>
    <col min="21" max="21" width="11.5454545454545" customWidth="1"/>
    <col min="22" max="25" width="8.75454545454545" customWidth="1"/>
    <col min="26" max="26" width="11.5454545454545" customWidth="1"/>
    <col min="27" max="16384" width="8.75454545454545" customWidth="1"/>
  </cols>
  <sheetData>
    <row r="1" ht="13.5" customHeight="1" spans="1:26">
      <c r="D1" s="1"/>
      <c r="E1" s="1"/>
      <c r="F1" s="1"/>
      <c r="G1" s="1"/>
      <c r="U1" s="120"/>
      <c r="W1" s="110" t="s">
        <v>123</v>
      </c>
    </row>
    <row r="2" ht="27.75" customHeight="1" spans="1:26">
      <c r="A2" s="18" t="s">
        <v>124</v>
      </c>
      <c r="B2" s="18"/>
      <c r="C2" s="18"/>
      <c r="D2" s="18"/>
      <c r="E2" s="18"/>
      <c r="F2" s="18"/>
      <c r="G2" s="18"/>
      <c r="H2" s="18"/>
      <c r="I2" s="18"/>
      <c r="J2" s="18"/>
      <c r="K2" s="18"/>
      <c r="L2" s="18"/>
      <c r="M2" s="18"/>
      <c r="N2" s="18"/>
      <c r="O2" s="18"/>
      <c r="P2" s="18"/>
      <c r="Q2" s="18"/>
      <c r="R2" s="18"/>
      <c r="S2" s="18"/>
      <c r="T2" s="18"/>
      <c r="U2" s="18"/>
      <c r="V2" s="18"/>
      <c r="W2" s="18"/>
    </row>
    <row r="3" ht="13.5" customHeight="1" spans="1:26">
      <c r="A3" s="4" t="str">
        <f>"单位名称："&amp;"曲靖财经学校"</f>
        <v>单位名称：曲靖财经学校</v>
      </c>
      <c r="B3" s="125"/>
      <c r="C3" s="125"/>
      <c r="D3" s="125"/>
      <c r="E3" s="125"/>
      <c r="F3" s="125"/>
      <c r="G3" s="125"/>
      <c r="H3" s="64"/>
      <c r="I3" s="64"/>
      <c r="J3" s="6"/>
      <c r="K3" s="64"/>
      <c r="L3" s="64"/>
      <c r="M3" s="64"/>
      <c r="N3" s="6"/>
      <c r="O3" s="6"/>
      <c r="P3" s="64"/>
      <c r="Q3" s="6"/>
      <c r="R3" s="6"/>
      <c r="S3" s="6"/>
      <c r="T3" s="64"/>
      <c r="X3" s="126"/>
      <c r="Z3" s="173" t="s">
        <v>2</v>
      </c>
    </row>
    <row r="4" ht="21.75" customHeight="1" spans="1:26">
      <c r="A4" s="8" t="s">
        <v>125</v>
      </c>
      <c r="B4" s="8" t="s">
        <v>126</v>
      </c>
      <c r="C4" s="8" t="s">
        <v>127</v>
      </c>
      <c r="D4" s="8" t="s">
        <v>128</v>
      </c>
      <c r="E4" s="8" t="s">
        <v>129</v>
      </c>
      <c r="F4" s="8" t="s">
        <v>130</v>
      </c>
      <c r="G4" s="8" t="s">
        <v>131</v>
      </c>
      <c r="H4" s="54" t="s">
        <v>132</v>
      </c>
      <c r="I4" s="54" t="s">
        <v>132</v>
      </c>
      <c r="J4" s="10"/>
      <c r="K4" s="54"/>
      <c r="L4" s="54"/>
      <c r="M4" s="54"/>
      <c r="N4" s="10"/>
      <c r="O4" s="10"/>
      <c r="P4" s="54"/>
      <c r="Q4" s="10"/>
      <c r="R4" s="10"/>
      <c r="S4" s="10"/>
      <c r="T4" s="8" t="s">
        <v>36</v>
      </c>
      <c r="U4" s="54" t="s">
        <v>37</v>
      </c>
      <c r="V4" s="54"/>
      <c r="W4" s="54"/>
      <c r="X4" s="54"/>
      <c r="Y4" s="54"/>
      <c r="Z4" s="54"/>
    </row>
    <row r="5" ht="21.75" customHeight="1" spans="1:26">
      <c r="A5" s="8"/>
      <c r="B5" s="54"/>
      <c r="C5" s="8"/>
      <c r="D5" s="8"/>
      <c r="E5" s="8"/>
      <c r="F5" s="8"/>
      <c r="G5" s="8"/>
      <c r="H5" s="54" t="s">
        <v>133</v>
      </c>
      <c r="I5" s="54" t="s">
        <v>33</v>
      </c>
      <c r="J5" s="10"/>
      <c r="K5" s="54"/>
      <c r="L5" s="54"/>
      <c r="M5" s="54"/>
      <c r="N5" s="10"/>
      <c r="O5" s="10"/>
      <c r="P5" s="54"/>
      <c r="Q5" s="10" t="s">
        <v>134</v>
      </c>
      <c r="R5" s="10"/>
      <c r="S5" s="10"/>
      <c r="T5" s="8" t="s">
        <v>36</v>
      </c>
      <c r="U5" s="54" t="s">
        <v>37</v>
      </c>
      <c r="V5" s="8" t="s">
        <v>38</v>
      </c>
      <c r="W5" s="54" t="s">
        <v>37</v>
      </c>
      <c r="X5" s="8" t="s">
        <v>40</v>
      </c>
      <c r="Y5" s="8" t="s">
        <v>41</v>
      </c>
      <c r="Z5" s="8" t="s">
        <v>42</v>
      </c>
    </row>
    <row r="6" ht="15" customHeight="1" spans="1:26">
      <c r="A6" s="10"/>
      <c r="B6" s="10"/>
      <c r="C6" s="10"/>
      <c r="D6" s="10"/>
      <c r="E6" s="10"/>
      <c r="F6" s="10"/>
      <c r="G6" s="10"/>
      <c r="H6" s="10"/>
      <c r="I6" s="8" t="s">
        <v>135</v>
      </c>
      <c r="J6" s="8" t="s">
        <v>136</v>
      </c>
      <c r="K6" s="8" t="s">
        <v>137</v>
      </c>
      <c r="L6" s="8" t="s">
        <v>138</v>
      </c>
      <c r="M6" s="8" t="s">
        <v>139</v>
      </c>
      <c r="N6" s="8" t="s">
        <v>140</v>
      </c>
      <c r="O6" s="8" t="s">
        <v>34</v>
      </c>
      <c r="P6" s="8" t="s">
        <v>35</v>
      </c>
      <c r="Q6" s="8" t="s">
        <v>33</v>
      </c>
      <c r="R6" s="8" t="s">
        <v>34</v>
      </c>
      <c r="S6" s="8" t="s">
        <v>35</v>
      </c>
      <c r="T6" s="10"/>
      <c r="U6" s="8" t="s">
        <v>32</v>
      </c>
      <c r="V6" s="8" t="s">
        <v>38</v>
      </c>
      <c r="W6" s="8" t="s">
        <v>141</v>
      </c>
      <c r="X6" s="8" t="s">
        <v>40</v>
      </c>
      <c r="Y6" s="8" t="s">
        <v>41</v>
      </c>
      <c r="Z6" s="8" t="s">
        <v>42</v>
      </c>
    </row>
    <row r="7" ht="27.75" customHeight="1" spans="1:26">
      <c r="A7" s="54"/>
      <c r="B7" s="54"/>
      <c r="C7" s="54"/>
      <c r="D7" s="54"/>
      <c r="E7" s="54"/>
      <c r="F7" s="54"/>
      <c r="G7" s="54"/>
      <c r="H7" s="54"/>
      <c r="I7" s="8" t="s">
        <v>32</v>
      </c>
      <c r="J7" s="8" t="s">
        <v>142</v>
      </c>
      <c r="K7" s="8" t="s">
        <v>136</v>
      </c>
      <c r="L7" s="8" t="s">
        <v>138</v>
      </c>
      <c r="M7" s="8" t="s">
        <v>139</v>
      </c>
      <c r="N7" s="8" t="s">
        <v>140</v>
      </c>
      <c r="O7" s="8" t="s">
        <v>140</v>
      </c>
      <c r="P7" s="8" t="s">
        <v>140</v>
      </c>
      <c r="Q7" s="8" t="s">
        <v>138</v>
      </c>
      <c r="R7" s="8" t="s">
        <v>139</v>
      </c>
      <c r="S7" s="8" t="s">
        <v>140</v>
      </c>
      <c r="T7" s="8" t="s">
        <v>36</v>
      </c>
      <c r="U7" s="8" t="s">
        <v>32</v>
      </c>
      <c r="V7" s="8" t="s">
        <v>38</v>
      </c>
      <c r="W7" s="8" t="s">
        <v>141</v>
      </c>
      <c r="X7" s="8" t="s">
        <v>40</v>
      </c>
      <c r="Y7" s="8" t="s">
        <v>41</v>
      </c>
      <c r="Z7" s="8" t="s">
        <v>42</v>
      </c>
    </row>
    <row r="8" s="124" customFormat="1" ht="15" customHeight="1" spans="1:26">
      <c r="A8" s="12">
        <v>1</v>
      </c>
      <c r="B8" s="12">
        <v>2</v>
      </c>
      <c r="C8" s="12">
        <v>3</v>
      </c>
      <c r="D8" s="12">
        <v>4</v>
      </c>
      <c r="E8" s="12">
        <v>5</v>
      </c>
      <c r="F8" s="12">
        <v>6</v>
      </c>
      <c r="G8" s="12">
        <v>7</v>
      </c>
      <c r="H8" s="12">
        <v>8</v>
      </c>
      <c r="I8" s="12">
        <v>9</v>
      </c>
      <c r="J8" s="12">
        <v>10</v>
      </c>
      <c r="K8" s="12">
        <v>11</v>
      </c>
      <c r="L8" s="12">
        <v>12</v>
      </c>
      <c r="M8" s="12">
        <v>13</v>
      </c>
      <c r="N8" s="12">
        <v>14</v>
      </c>
      <c r="O8" s="12">
        <v>15</v>
      </c>
      <c r="P8" s="12">
        <v>16</v>
      </c>
      <c r="Q8" s="12">
        <v>17</v>
      </c>
      <c r="R8" s="12">
        <v>18</v>
      </c>
      <c r="S8" s="12">
        <v>19</v>
      </c>
      <c r="T8" s="12">
        <v>20</v>
      </c>
      <c r="U8" s="12">
        <v>21</v>
      </c>
      <c r="V8" s="12">
        <v>22</v>
      </c>
      <c r="W8" s="12">
        <v>23</v>
      </c>
      <c r="X8" s="12">
        <v>24</v>
      </c>
      <c r="Y8" s="127">
        <v>25</v>
      </c>
      <c r="Z8" s="127">
        <v>26</v>
      </c>
    </row>
    <row r="9" ht="31.4" customHeight="1" spans="1:26">
      <c r="A9" s="13" t="s">
        <v>44</v>
      </c>
      <c r="B9" s="123"/>
      <c r="C9" s="123"/>
      <c r="D9" s="123"/>
      <c r="E9" s="123"/>
      <c r="F9" s="123"/>
      <c r="G9" s="123"/>
      <c r="H9" s="15">
        <v>30733349.16</v>
      </c>
      <c r="I9" s="15">
        <v>27533349.16</v>
      </c>
      <c r="J9" s="15"/>
      <c r="K9" s="15"/>
      <c r="L9" s="15"/>
      <c r="M9" s="15">
        <v>30733349.16</v>
      </c>
      <c r="N9" s="15">
        <v>-3200000</v>
      </c>
      <c r="O9" s="15"/>
      <c r="P9" s="15"/>
      <c r="Q9" s="15"/>
      <c r="R9" s="15"/>
      <c r="S9" s="15"/>
      <c r="T9" s="15">
        <v>1000000</v>
      </c>
      <c r="U9" s="15">
        <v>2200000</v>
      </c>
      <c r="V9" s="15"/>
      <c r="W9" s="15"/>
      <c r="X9" s="15"/>
      <c r="Y9" s="15"/>
      <c r="Z9" s="15">
        <v>2200000</v>
      </c>
    </row>
    <row r="10" ht="31.4" customHeight="1" spans="1:26">
      <c r="A10" s="109" t="s">
        <v>44</v>
      </c>
      <c r="B10" s="13"/>
      <c r="C10" s="13"/>
      <c r="D10" s="13"/>
      <c r="E10" s="13"/>
      <c r="F10" s="13"/>
      <c r="G10" s="13"/>
      <c r="H10" s="15">
        <v>30733349.16</v>
      </c>
      <c r="I10" s="15">
        <v>27533349.16</v>
      </c>
      <c r="J10" s="15"/>
      <c r="K10" s="15"/>
      <c r="L10" s="15"/>
      <c r="M10" s="15">
        <v>30733349.16</v>
      </c>
      <c r="N10" s="15">
        <v>-3200000</v>
      </c>
      <c r="O10" s="15"/>
      <c r="P10" s="15"/>
      <c r="Q10" s="15"/>
      <c r="R10" s="15"/>
      <c r="S10" s="15"/>
      <c r="T10" s="15">
        <v>1000000</v>
      </c>
      <c r="U10" s="15">
        <v>2200000</v>
      </c>
      <c r="V10" s="15"/>
      <c r="W10" s="15"/>
      <c r="X10" s="15"/>
      <c r="Y10" s="15"/>
      <c r="Z10" s="15">
        <v>2200000</v>
      </c>
    </row>
    <row r="11" ht="31.4" customHeight="1" spans="1:26">
      <c r="A11" s="128" t="s">
        <v>44</v>
      </c>
      <c r="B11" s="13" t="s">
        <v>143</v>
      </c>
      <c r="C11" s="13" t="s">
        <v>144</v>
      </c>
      <c r="D11" s="13" t="s">
        <v>64</v>
      </c>
      <c r="E11" s="13" t="s">
        <v>65</v>
      </c>
      <c r="F11" s="13" t="s">
        <v>145</v>
      </c>
      <c r="G11" s="13" t="s">
        <v>146</v>
      </c>
      <c r="H11" s="121">
        <v>6742420.68</v>
      </c>
      <c r="I11" s="15">
        <v>6742420.68</v>
      </c>
      <c r="J11" s="15"/>
      <c r="K11" s="15"/>
      <c r="L11" s="15"/>
      <c r="M11" s="15">
        <v>6742420.68</v>
      </c>
      <c r="N11" s="15"/>
      <c r="O11" s="13"/>
      <c r="P11" s="13"/>
      <c r="Q11" s="15"/>
      <c r="R11" s="15"/>
      <c r="S11" s="15"/>
      <c r="T11" s="15"/>
      <c r="U11" s="15"/>
      <c r="V11" s="15"/>
      <c r="W11" s="15"/>
      <c r="X11" s="15"/>
      <c r="Y11" s="15"/>
      <c r="Z11" s="15"/>
    </row>
    <row r="12" ht="31.4" customHeight="1" spans="1:26">
      <c r="A12" s="128" t="s">
        <v>44</v>
      </c>
      <c r="B12" s="13" t="s">
        <v>143</v>
      </c>
      <c r="C12" s="13" t="s">
        <v>144</v>
      </c>
      <c r="D12" s="13" t="s">
        <v>64</v>
      </c>
      <c r="E12" s="13" t="s">
        <v>65</v>
      </c>
      <c r="F12" s="13" t="s">
        <v>147</v>
      </c>
      <c r="G12" s="13" t="s">
        <v>148</v>
      </c>
      <c r="H12" s="121">
        <v>2166168</v>
      </c>
      <c r="I12" s="15">
        <v>2166168</v>
      </c>
      <c r="J12" s="15"/>
      <c r="K12" s="15"/>
      <c r="L12" s="15"/>
      <c r="M12" s="15">
        <v>2166168</v>
      </c>
      <c r="N12" s="15"/>
      <c r="O12" s="13"/>
      <c r="P12" s="13"/>
      <c r="Q12" s="15"/>
      <c r="R12" s="15"/>
      <c r="S12" s="15"/>
      <c r="T12" s="15"/>
      <c r="U12" s="15"/>
      <c r="V12" s="15"/>
      <c r="W12" s="15"/>
      <c r="X12" s="15"/>
      <c r="Y12" s="15"/>
      <c r="Z12" s="15"/>
    </row>
    <row r="13" ht="31.4" customHeight="1" spans="1:26">
      <c r="A13" s="128" t="s">
        <v>44</v>
      </c>
      <c r="B13" s="13" t="s">
        <v>143</v>
      </c>
      <c r="C13" s="13" t="s">
        <v>144</v>
      </c>
      <c r="D13" s="13" t="s">
        <v>64</v>
      </c>
      <c r="E13" s="13" t="s">
        <v>65</v>
      </c>
      <c r="F13" s="13" t="s">
        <v>149</v>
      </c>
      <c r="G13" s="13" t="s">
        <v>150</v>
      </c>
      <c r="H13" s="121">
        <v>544356</v>
      </c>
      <c r="I13" s="15">
        <v>544356</v>
      </c>
      <c r="J13" s="15"/>
      <c r="K13" s="15"/>
      <c r="L13" s="15"/>
      <c r="M13" s="15">
        <v>544356</v>
      </c>
      <c r="N13" s="15"/>
      <c r="O13" s="13"/>
      <c r="P13" s="13"/>
      <c r="Q13" s="15"/>
      <c r="R13" s="15"/>
      <c r="S13" s="15"/>
      <c r="T13" s="15"/>
      <c r="U13" s="15"/>
      <c r="V13" s="15"/>
      <c r="W13" s="15"/>
      <c r="X13" s="15"/>
      <c r="Y13" s="15"/>
      <c r="Z13" s="15"/>
    </row>
    <row r="14" ht="31.4" customHeight="1" spans="1:26">
      <c r="A14" s="128" t="s">
        <v>44</v>
      </c>
      <c r="B14" s="13" t="s">
        <v>143</v>
      </c>
      <c r="C14" s="13" t="s">
        <v>144</v>
      </c>
      <c r="D14" s="13" t="s">
        <v>64</v>
      </c>
      <c r="E14" s="13" t="s">
        <v>65</v>
      </c>
      <c r="F14" s="13" t="s">
        <v>149</v>
      </c>
      <c r="G14" s="13" t="s">
        <v>150</v>
      </c>
      <c r="H14" s="121">
        <v>1761960</v>
      </c>
      <c r="I14" s="15">
        <v>1761960</v>
      </c>
      <c r="J14" s="15"/>
      <c r="K14" s="15"/>
      <c r="L14" s="15"/>
      <c r="M14" s="15">
        <v>1761960</v>
      </c>
      <c r="N14" s="15"/>
      <c r="O14" s="13"/>
      <c r="P14" s="13"/>
      <c r="Q14" s="15"/>
      <c r="R14" s="15"/>
      <c r="S14" s="15"/>
      <c r="T14" s="15"/>
      <c r="U14" s="15"/>
      <c r="V14" s="15"/>
      <c r="W14" s="15"/>
      <c r="X14" s="15"/>
      <c r="Y14" s="15"/>
      <c r="Z14" s="15"/>
    </row>
    <row r="15" ht="31.4" customHeight="1" spans="1:26">
      <c r="A15" s="128" t="s">
        <v>44</v>
      </c>
      <c r="B15" s="13" t="s">
        <v>151</v>
      </c>
      <c r="C15" s="13" t="s">
        <v>152</v>
      </c>
      <c r="D15" s="13" t="s">
        <v>64</v>
      </c>
      <c r="E15" s="13" t="s">
        <v>65</v>
      </c>
      <c r="F15" s="13" t="s">
        <v>149</v>
      </c>
      <c r="G15" s="13" t="s">
        <v>150</v>
      </c>
      <c r="H15" s="121">
        <v>1836000</v>
      </c>
      <c r="I15" s="15">
        <v>1836000</v>
      </c>
      <c r="J15" s="15"/>
      <c r="K15" s="15"/>
      <c r="L15" s="15"/>
      <c r="M15" s="15">
        <v>1836000</v>
      </c>
      <c r="N15" s="15"/>
      <c r="O15" s="13"/>
      <c r="P15" s="13"/>
      <c r="Q15" s="15"/>
      <c r="R15" s="15"/>
      <c r="S15" s="15"/>
      <c r="T15" s="15"/>
      <c r="U15" s="15"/>
      <c r="V15" s="15"/>
      <c r="W15" s="15"/>
      <c r="X15" s="15"/>
      <c r="Y15" s="15"/>
      <c r="Z15" s="15"/>
    </row>
    <row r="16" ht="31.4" customHeight="1" spans="1:26">
      <c r="A16" s="128" t="s">
        <v>44</v>
      </c>
      <c r="B16" s="13" t="s">
        <v>143</v>
      </c>
      <c r="C16" s="13" t="s">
        <v>144</v>
      </c>
      <c r="D16" s="13" t="s">
        <v>64</v>
      </c>
      <c r="E16" s="13" t="s">
        <v>65</v>
      </c>
      <c r="F16" s="13" t="s">
        <v>149</v>
      </c>
      <c r="G16" s="13" t="s">
        <v>150</v>
      </c>
      <c r="H16" s="121">
        <v>1051695</v>
      </c>
      <c r="I16" s="15">
        <v>1051695</v>
      </c>
      <c r="J16" s="15"/>
      <c r="K16" s="15"/>
      <c r="L16" s="15"/>
      <c r="M16" s="15">
        <v>1051695</v>
      </c>
      <c r="N16" s="15"/>
      <c r="O16" s="13"/>
      <c r="P16" s="13"/>
      <c r="Q16" s="15"/>
      <c r="R16" s="15"/>
      <c r="S16" s="15"/>
      <c r="T16" s="15"/>
      <c r="U16" s="15"/>
      <c r="V16" s="15"/>
      <c r="W16" s="15"/>
      <c r="X16" s="15"/>
      <c r="Y16" s="15"/>
      <c r="Z16" s="15"/>
    </row>
    <row r="17" ht="31.4" customHeight="1" spans="1:26">
      <c r="A17" s="128" t="s">
        <v>44</v>
      </c>
      <c r="B17" s="13" t="s">
        <v>153</v>
      </c>
      <c r="C17" s="13" t="s">
        <v>154</v>
      </c>
      <c r="D17" s="13" t="s">
        <v>72</v>
      </c>
      <c r="E17" s="13" t="s">
        <v>73</v>
      </c>
      <c r="F17" s="13" t="s">
        <v>155</v>
      </c>
      <c r="G17" s="13" t="s">
        <v>156</v>
      </c>
      <c r="H17" s="121">
        <v>2104439.04</v>
      </c>
      <c r="I17" s="15">
        <v>2104439.04</v>
      </c>
      <c r="J17" s="15"/>
      <c r="K17" s="15"/>
      <c r="L17" s="15"/>
      <c r="M17" s="15">
        <v>2104439.04</v>
      </c>
      <c r="N17" s="15"/>
      <c r="O17" s="13"/>
      <c r="P17" s="13"/>
      <c r="Q17" s="15"/>
      <c r="R17" s="15"/>
      <c r="S17" s="15"/>
      <c r="T17" s="15"/>
      <c r="U17" s="15"/>
      <c r="V17" s="15"/>
      <c r="W17" s="15"/>
      <c r="X17" s="15"/>
      <c r="Y17" s="15"/>
      <c r="Z17" s="15"/>
    </row>
    <row r="18" s="35" customFormat="1" ht="18.75" customHeight="1" spans="1:26">
      <c r="A18" s="128" t="s">
        <v>44</v>
      </c>
      <c r="B18" s="13" t="s">
        <v>157</v>
      </c>
      <c r="C18" s="13" t="s">
        <v>158</v>
      </c>
      <c r="D18" s="13" t="s">
        <v>74</v>
      </c>
      <c r="E18" s="13" t="s">
        <v>75</v>
      </c>
      <c r="F18" s="13" t="s">
        <v>159</v>
      </c>
      <c r="G18" s="13" t="s">
        <v>160</v>
      </c>
      <c r="H18" s="121">
        <v>1100000</v>
      </c>
      <c r="I18" s="15">
        <v>1100000</v>
      </c>
      <c r="J18" s="15"/>
      <c r="K18" s="15"/>
      <c r="L18" s="15"/>
      <c r="M18" s="15">
        <v>1100000</v>
      </c>
      <c r="N18" s="15"/>
      <c r="O18" s="13"/>
      <c r="P18" s="13"/>
      <c r="Q18" s="15"/>
      <c r="R18" s="15"/>
      <c r="S18" s="15"/>
      <c r="T18" s="15"/>
      <c r="U18" s="15"/>
      <c r="V18" s="15"/>
      <c r="W18" s="15"/>
      <c r="X18" s="15"/>
      <c r="Y18" s="15"/>
      <c r="Z18" s="15"/>
    </row>
    <row r="19" customHeight="1" spans="1:26">
      <c r="A19" s="128" t="s">
        <v>44</v>
      </c>
      <c r="B19" s="13" t="s">
        <v>161</v>
      </c>
      <c r="C19" s="13" t="s">
        <v>162</v>
      </c>
      <c r="D19" s="13" t="s">
        <v>83</v>
      </c>
      <c r="E19" s="13" t="s">
        <v>84</v>
      </c>
      <c r="F19" s="13" t="s">
        <v>163</v>
      </c>
      <c r="G19" s="13" t="s">
        <v>164</v>
      </c>
      <c r="H19" s="121">
        <v>1728073.44</v>
      </c>
      <c r="I19" s="15">
        <v>1728073.44</v>
      </c>
      <c r="J19" s="15"/>
      <c r="K19" s="15"/>
      <c r="L19" s="15"/>
      <c r="M19" s="15">
        <v>1728073.44</v>
      </c>
      <c r="N19" s="15"/>
      <c r="O19" s="13"/>
      <c r="P19" s="13"/>
      <c r="Q19" s="15"/>
      <c r="R19" s="15"/>
      <c r="S19" s="15"/>
      <c r="T19" s="15"/>
      <c r="U19" s="15"/>
      <c r="V19" s="15"/>
      <c r="W19" s="15"/>
      <c r="X19" s="15"/>
      <c r="Y19" s="15"/>
      <c r="Z19" s="15"/>
    </row>
    <row r="20" customHeight="1" spans="1:26">
      <c r="A20" s="128" t="s">
        <v>44</v>
      </c>
      <c r="B20" s="13" t="s">
        <v>165</v>
      </c>
      <c r="C20" s="13" t="s">
        <v>166</v>
      </c>
      <c r="D20" s="13" t="s">
        <v>78</v>
      </c>
      <c r="E20" s="13" t="s">
        <v>77</v>
      </c>
      <c r="F20" s="13" t="s">
        <v>167</v>
      </c>
      <c r="G20" s="13" t="s">
        <v>168</v>
      </c>
      <c r="H20" s="121">
        <v>92069.52</v>
      </c>
      <c r="I20" s="15">
        <v>92069.52</v>
      </c>
      <c r="J20" s="15"/>
      <c r="K20" s="15"/>
      <c r="L20" s="15"/>
      <c r="M20" s="15">
        <v>92069.52</v>
      </c>
      <c r="N20" s="15"/>
      <c r="O20" s="13"/>
      <c r="P20" s="13"/>
      <c r="Q20" s="15"/>
      <c r="R20" s="15"/>
      <c r="S20" s="15"/>
      <c r="T20" s="15"/>
      <c r="U20" s="15"/>
      <c r="V20" s="15"/>
      <c r="W20" s="15"/>
      <c r="X20" s="15"/>
      <c r="Y20" s="15"/>
      <c r="Z20" s="15"/>
    </row>
    <row r="21" customHeight="1" spans="1:26">
      <c r="A21" s="128" t="s">
        <v>44</v>
      </c>
      <c r="B21" s="13" t="s">
        <v>169</v>
      </c>
      <c r="C21" s="13" t="s">
        <v>170</v>
      </c>
      <c r="D21" s="13" t="s">
        <v>85</v>
      </c>
      <c r="E21" s="13" t="s">
        <v>86</v>
      </c>
      <c r="F21" s="13" t="s">
        <v>167</v>
      </c>
      <c r="G21" s="13" t="s">
        <v>168</v>
      </c>
      <c r="H21" s="121">
        <v>59019</v>
      </c>
      <c r="I21" s="15">
        <v>59019</v>
      </c>
      <c r="J21" s="15"/>
      <c r="K21" s="15"/>
      <c r="L21" s="15"/>
      <c r="M21" s="15">
        <v>59019</v>
      </c>
      <c r="N21" s="15"/>
      <c r="O21" s="13"/>
      <c r="P21" s="13"/>
      <c r="Q21" s="15"/>
      <c r="R21" s="15"/>
      <c r="S21" s="15"/>
      <c r="T21" s="15"/>
      <c r="U21" s="15"/>
      <c r="V21" s="15"/>
      <c r="W21" s="15"/>
      <c r="X21" s="15"/>
      <c r="Y21" s="15"/>
      <c r="Z21" s="15"/>
    </row>
    <row r="22" customHeight="1" spans="1:26">
      <c r="A22" s="128" t="s">
        <v>44</v>
      </c>
      <c r="B22" s="13" t="s">
        <v>171</v>
      </c>
      <c r="C22" s="13" t="s">
        <v>172</v>
      </c>
      <c r="D22" s="13" t="s">
        <v>85</v>
      </c>
      <c r="E22" s="13" t="s">
        <v>86</v>
      </c>
      <c r="F22" s="13" t="s">
        <v>167</v>
      </c>
      <c r="G22" s="13" t="s">
        <v>168</v>
      </c>
      <c r="H22" s="121">
        <v>46951.08</v>
      </c>
      <c r="I22" s="15">
        <v>46951.08</v>
      </c>
      <c r="J22" s="15"/>
      <c r="K22" s="15"/>
      <c r="L22" s="15"/>
      <c r="M22" s="15">
        <v>46951.08</v>
      </c>
      <c r="N22" s="15"/>
      <c r="O22" s="13"/>
      <c r="P22" s="13"/>
      <c r="Q22" s="15"/>
      <c r="R22" s="15"/>
      <c r="S22" s="15"/>
      <c r="T22" s="15"/>
      <c r="U22" s="15"/>
      <c r="V22" s="15"/>
      <c r="W22" s="15"/>
      <c r="X22" s="15"/>
      <c r="Y22" s="15"/>
      <c r="Z22" s="15"/>
    </row>
    <row r="23" customHeight="1" spans="1:26">
      <c r="A23" s="128" t="s">
        <v>44</v>
      </c>
      <c r="B23" s="13" t="s">
        <v>173</v>
      </c>
      <c r="C23" s="13" t="s">
        <v>174</v>
      </c>
      <c r="D23" s="13" t="s">
        <v>91</v>
      </c>
      <c r="E23" s="13" t="s">
        <v>92</v>
      </c>
      <c r="F23" s="13" t="s">
        <v>175</v>
      </c>
      <c r="G23" s="13" t="s">
        <v>92</v>
      </c>
      <c r="H23" s="121">
        <v>2437602</v>
      </c>
      <c r="I23" s="15">
        <v>2437602</v>
      </c>
      <c r="J23" s="15"/>
      <c r="K23" s="15"/>
      <c r="L23" s="15"/>
      <c r="M23" s="15">
        <v>2437602</v>
      </c>
      <c r="N23" s="15"/>
      <c r="O23" s="13"/>
      <c r="P23" s="13"/>
      <c r="Q23" s="15"/>
      <c r="R23" s="15"/>
      <c r="S23" s="15"/>
      <c r="T23" s="15"/>
      <c r="U23" s="15"/>
      <c r="V23" s="15"/>
      <c r="W23" s="15"/>
      <c r="X23" s="15"/>
      <c r="Y23" s="15"/>
      <c r="Z23" s="15"/>
    </row>
    <row r="24" customHeight="1" spans="1:26">
      <c r="A24" s="128" t="s">
        <v>44</v>
      </c>
      <c r="B24" s="13" t="s">
        <v>176</v>
      </c>
      <c r="C24" s="13" t="s">
        <v>177</v>
      </c>
      <c r="D24" s="13" t="s">
        <v>64</v>
      </c>
      <c r="E24" s="13" t="s">
        <v>65</v>
      </c>
      <c r="F24" s="13" t="s">
        <v>178</v>
      </c>
      <c r="G24" s="13" t="s">
        <v>179</v>
      </c>
      <c r="H24" s="121">
        <v>145200</v>
      </c>
      <c r="I24" s="15">
        <v>145200</v>
      </c>
      <c r="J24" s="15"/>
      <c r="K24" s="15"/>
      <c r="L24" s="15"/>
      <c r="M24" s="15">
        <v>145200</v>
      </c>
      <c r="N24" s="15"/>
      <c r="O24" s="13"/>
      <c r="P24" s="13"/>
      <c r="Q24" s="15"/>
      <c r="R24" s="15"/>
      <c r="S24" s="15"/>
      <c r="T24" s="15"/>
      <c r="U24" s="15"/>
      <c r="V24" s="15"/>
      <c r="W24" s="15"/>
      <c r="X24" s="15"/>
      <c r="Y24" s="15"/>
      <c r="Z24" s="15"/>
    </row>
    <row r="25" customHeight="1" spans="1:26">
      <c r="A25" s="128" t="s">
        <v>44</v>
      </c>
      <c r="B25" s="13" t="s">
        <v>176</v>
      </c>
      <c r="C25" s="13" t="s">
        <v>177</v>
      </c>
      <c r="D25" s="13" t="s">
        <v>64</v>
      </c>
      <c r="E25" s="13" t="s">
        <v>65</v>
      </c>
      <c r="F25" s="13" t="s">
        <v>180</v>
      </c>
      <c r="G25" s="13" t="s">
        <v>181</v>
      </c>
      <c r="H25" s="121">
        <v>1337513.22</v>
      </c>
      <c r="I25" s="15">
        <v>1337513.22</v>
      </c>
      <c r="J25" s="15"/>
      <c r="K25" s="15"/>
      <c r="L25" s="15"/>
      <c r="M25" s="15">
        <v>1337513.22</v>
      </c>
      <c r="N25" s="15"/>
      <c r="O25" s="13"/>
      <c r="P25" s="13"/>
      <c r="Q25" s="15"/>
      <c r="R25" s="15"/>
      <c r="S25" s="15"/>
      <c r="T25" s="15"/>
      <c r="U25" s="15"/>
      <c r="V25" s="15"/>
      <c r="W25" s="15"/>
      <c r="X25" s="15"/>
      <c r="Y25" s="15"/>
      <c r="Z25" s="15"/>
    </row>
    <row r="26" customHeight="1" spans="1:26">
      <c r="A26" s="128" t="s">
        <v>44</v>
      </c>
      <c r="B26" s="13" t="s">
        <v>176</v>
      </c>
      <c r="C26" s="13" t="s">
        <v>177</v>
      </c>
      <c r="D26" s="13" t="s">
        <v>64</v>
      </c>
      <c r="E26" s="13" t="s">
        <v>65</v>
      </c>
      <c r="F26" s="13" t="s">
        <v>182</v>
      </c>
      <c r="G26" s="13" t="s">
        <v>183</v>
      </c>
      <c r="H26" s="121">
        <v>100000</v>
      </c>
      <c r="I26" s="15">
        <v>100000</v>
      </c>
      <c r="J26" s="15"/>
      <c r="K26" s="15"/>
      <c r="L26" s="15"/>
      <c r="M26" s="15">
        <v>100000</v>
      </c>
      <c r="N26" s="15"/>
      <c r="O26" s="13"/>
      <c r="P26" s="13"/>
      <c r="Q26" s="15"/>
      <c r="R26" s="15"/>
      <c r="S26" s="15"/>
      <c r="T26" s="15"/>
      <c r="U26" s="15"/>
      <c r="V26" s="15"/>
      <c r="W26" s="15"/>
      <c r="X26" s="15"/>
      <c r="Y26" s="15"/>
      <c r="Z26" s="15"/>
    </row>
    <row r="27" customHeight="1" spans="1:26">
      <c r="A27" s="128" t="s">
        <v>44</v>
      </c>
      <c r="B27" s="13" t="s">
        <v>176</v>
      </c>
      <c r="C27" s="13" t="s">
        <v>177</v>
      </c>
      <c r="D27" s="13" t="s">
        <v>64</v>
      </c>
      <c r="E27" s="13" t="s">
        <v>65</v>
      </c>
      <c r="F27" s="13" t="s">
        <v>184</v>
      </c>
      <c r="G27" s="13" t="s">
        <v>185</v>
      </c>
      <c r="H27" s="121">
        <v>100000</v>
      </c>
      <c r="I27" s="15">
        <v>100000</v>
      </c>
      <c r="J27" s="15"/>
      <c r="K27" s="15"/>
      <c r="L27" s="15"/>
      <c r="M27" s="15">
        <v>100000</v>
      </c>
      <c r="N27" s="15"/>
      <c r="O27" s="13"/>
      <c r="P27" s="13"/>
      <c r="Q27" s="15"/>
      <c r="R27" s="15"/>
      <c r="S27" s="15"/>
      <c r="T27" s="15"/>
      <c r="U27" s="15"/>
      <c r="V27" s="15"/>
      <c r="W27" s="15"/>
      <c r="X27" s="15"/>
      <c r="Y27" s="15"/>
      <c r="Z27" s="15"/>
    </row>
    <row r="28" customHeight="1" spans="1:26">
      <c r="A28" s="128" t="s">
        <v>44</v>
      </c>
      <c r="B28" s="13" t="s">
        <v>176</v>
      </c>
      <c r="C28" s="13" t="s">
        <v>177</v>
      </c>
      <c r="D28" s="13" t="s">
        <v>64</v>
      </c>
      <c r="E28" s="13" t="s">
        <v>65</v>
      </c>
      <c r="F28" s="13" t="s">
        <v>186</v>
      </c>
      <c r="G28" s="13" t="s">
        <v>187</v>
      </c>
      <c r="H28" s="121">
        <v>50000</v>
      </c>
      <c r="I28" s="15">
        <v>50000</v>
      </c>
      <c r="J28" s="15"/>
      <c r="K28" s="15"/>
      <c r="L28" s="15"/>
      <c r="M28" s="15">
        <v>50000</v>
      </c>
      <c r="N28" s="15"/>
      <c r="O28" s="13"/>
      <c r="P28" s="13"/>
      <c r="Q28" s="15"/>
      <c r="R28" s="15"/>
      <c r="S28" s="15"/>
      <c r="T28" s="15"/>
      <c r="U28" s="15"/>
      <c r="V28" s="15"/>
      <c r="W28" s="15"/>
      <c r="X28" s="15"/>
      <c r="Y28" s="15"/>
      <c r="Z28" s="15"/>
    </row>
    <row r="29" customHeight="1" spans="1:26">
      <c r="A29" s="128" t="s">
        <v>44</v>
      </c>
      <c r="B29" s="13" t="s">
        <v>176</v>
      </c>
      <c r="C29" s="13" t="s">
        <v>177</v>
      </c>
      <c r="D29" s="13" t="s">
        <v>64</v>
      </c>
      <c r="E29" s="13" t="s">
        <v>65</v>
      </c>
      <c r="F29" s="13" t="s">
        <v>188</v>
      </c>
      <c r="G29" s="13" t="s">
        <v>189</v>
      </c>
      <c r="H29" s="121">
        <v>50000</v>
      </c>
      <c r="I29" s="15">
        <v>50000</v>
      </c>
      <c r="J29" s="15"/>
      <c r="K29" s="15"/>
      <c r="L29" s="15"/>
      <c r="M29" s="15">
        <v>50000</v>
      </c>
      <c r="N29" s="15"/>
      <c r="O29" s="13"/>
      <c r="P29" s="13"/>
      <c r="Q29" s="15"/>
      <c r="R29" s="15"/>
      <c r="S29" s="15"/>
      <c r="T29" s="15"/>
      <c r="U29" s="15"/>
      <c r="V29" s="15"/>
      <c r="W29" s="15"/>
      <c r="X29" s="15"/>
      <c r="Y29" s="15"/>
      <c r="Z29" s="15"/>
    </row>
    <row r="30" customHeight="1" spans="1:26">
      <c r="A30" s="128" t="s">
        <v>44</v>
      </c>
      <c r="B30" s="13" t="s">
        <v>176</v>
      </c>
      <c r="C30" s="13" t="s">
        <v>177</v>
      </c>
      <c r="D30" s="13" t="s">
        <v>64</v>
      </c>
      <c r="E30" s="13" t="s">
        <v>65</v>
      </c>
      <c r="F30" s="13" t="s">
        <v>190</v>
      </c>
      <c r="G30" s="13" t="s">
        <v>191</v>
      </c>
      <c r="H30" s="121">
        <v>161000</v>
      </c>
      <c r="I30" s="15">
        <v>161000</v>
      </c>
      <c r="J30" s="15"/>
      <c r="K30" s="15"/>
      <c r="L30" s="15"/>
      <c r="M30" s="15">
        <v>161000</v>
      </c>
      <c r="N30" s="15"/>
      <c r="O30" s="13"/>
      <c r="P30" s="13"/>
      <c r="Q30" s="15"/>
      <c r="R30" s="15"/>
      <c r="S30" s="15"/>
      <c r="T30" s="15"/>
      <c r="U30" s="15"/>
      <c r="V30" s="15"/>
      <c r="W30" s="15"/>
      <c r="X30" s="15"/>
      <c r="Y30" s="15"/>
      <c r="Z30" s="15"/>
    </row>
    <row r="31" customHeight="1" spans="1:26">
      <c r="A31" s="128" t="s">
        <v>44</v>
      </c>
      <c r="B31" s="13" t="s">
        <v>192</v>
      </c>
      <c r="C31" s="13" t="s">
        <v>120</v>
      </c>
      <c r="D31" s="13" t="s">
        <v>64</v>
      </c>
      <c r="E31" s="13" t="s">
        <v>65</v>
      </c>
      <c r="F31" s="13" t="s">
        <v>193</v>
      </c>
      <c r="G31" s="13" t="s">
        <v>120</v>
      </c>
      <c r="H31" s="121">
        <v>19400</v>
      </c>
      <c r="I31" s="15">
        <v>19400</v>
      </c>
      <c r="J31" s="15"/>
      <c r="K31" s="15"/>
      <c r="L31" s="15"/>
      <c r="M31" s="15">
        <v>19400</v>
      </c>
      <c r="N31" s="15"/>
      <c r="O31" s="13"/>
      <c r="P31" s="13"/>
      <c r="Q31" s="15"/>
      <c r="R31" s="15"/>
      <c r="S31" s="15"/>
      <c r="T31" s="15"/>
      <c r="U31" s="15"/>
      <c r="V31" s="15"/>
      <c r="W31" s="15"/>
      <c r="X31" s="15"/>
      <c r="Y31" s="15"/>
      <c r="Z31" s="15"/>
    </row>
    <row r="32" customHeight="1" spans="1:26">
      <c r="A32" s="128" t="s">
        <v>44</v>
      </c>
      <c r="B32" s="13" t="s">
        <v>194</v>
      </c>
      <c r="C32" s="13" t="s">
        <v>195</v>
      </c>
      <c r="D32" s="13" t="s">
        <v>64</v>
      </c>
      <c r="E32" s="13" t="s">
        <v>65</v>
      </c>
      <c r="F32" s="13" t="s">
        <v>196</v>
      </c>
      <c r="G32" s="13" t="s">
        <v>195</v>
      </c>
      <c r="H32" s="121">
        <v>19400</v>
      </c>
      <c r="I32" s="15">
        <v>19400</v>
      </c>
      <c r="J32" s="15"/>
      <c r="K32" s="15"/>
      <c r="L32" s="15"/>
      <c r="M32" s="15">
        <v>19400</v>
      </c>
      <c r="N32" s="15"/>
      <c r="O32" s="13"/>
      <c r="P32" s="13"/>
      <c r="Q32" s="15"/>
      <c r="R32" s="15"/>
      <c r="S32" s="15"/>
      <c r="T32" s="15"/>
      <c r="U32" s="15"/>
      <c r="V32" s="15"/>
      <c r="W32" s="15"/>
      <c r="X32" s="15"/>
      <c r="Y32" s="15"/>
      <c r="Z32" s="15"/>
    </row>
    <row r="33" customHeight="1" spans="1:26">
      <c r="A33" s="128" t="s">
        <v>44</v>
      </c>
      <c r="B33" s="13" t="s">
        <v>197</v>
      </c>
      <c r="C33" s="13" t="s">
        <v>198</v>
      </c>
      <c r="D33" s="13" t="s">
        <v>70</v>
      </c>
      <c r="E33" s="13" t="s">
        <v>71</v>
      </c>
      <c r="F33" s="13" t="s">
        <v>199</v>
      </c>
      <c r="G33" s="13" t="s">
        <v>200</v>
      </c>
      <c r="H33" s="121">
        <v>6621.29</v>
      </c>
      <c r="I33" s="15">
        <v>6621.29</v>
      </c>
      <c r="J33" s="15"/>
      <c r="K33" s="15"/>
      <c r="L33" s="15"/>
      <c r="M33" s="15">
        <v>6621.29</v>
      </c>
      <c r="N33" s="15"/>
      <c r="O33" s="13"/>
      <c r="P33" s="13"/>
      <c r="Q33" s="15"/>
      <c r="R33" s="15"/>
      <c r="S33" s="15"/>
      <c r="T33" s="15"/>
      <c r="U33" s="15"/>
      <c r="V33" s="15"/>
      <c r="W33" s="15"/>
      <c r="X33" s="15"/>
      <c r="Y33" s="15"/>
      <c r="Z33" s="15"/>
    </row>
    <row r="34" customHeight="1" spans="1:26">
      <c r="A34" s="128" t="s">
        <v>44</v>
      </c>
      <c r="B34" s="13" t="s">
        <v>201</v>
      </c>
      <c r="C34" s="13" t="s">
        <v>202</v>
      </c>
      <c r="D34" s="13" t="s">
        <v>70</v>
      </c>
      <c r="E34" s="13" t="s">
        <v>71</v>
      </c>
      <c r="F34" s="13" t="s">
        <v>199</v>
      </c>
      <c r="G34" s="13" t="s">
        <v>200</v>
      </c>
      <c r="H34" s="121">
        <v>36352.23</v>
      </c>
      <c r="I34" s="15">
        <v>36352.23</v>
      </c>
      <c r="J34" s="15"/>
      <c r="K34" s="15"/>
      <c r="L34" s="15"/>
      <c r="M34" s="15">
        <v>36352.23</v>
      </c>
      <c r="N34" s="15"/>
      <c r="O34" s="13"/>
      <c r="P34" s="13"/>
      <c r="Q34" s="15"/>
      <c r="R34" s="15"/>
      <c r="S34" s="15"/>
      <c r="T34" s="15"/>
      <c r="U34" s="15"/>
      <c r="V34" s="15"/>
      <c r="W34" s="15"/>
      <c r="X34" s="15"/>
      <c r="Y34" s="15"/>
      <c r="Z34" s="15"/>
    </row>
    <row r="35" customHeight="1" spans="1:26">
      <c r="A35" s="128" t="s">
        <v>44</v>
      </c>
      <c r="B35" s="13" t="s">
        <v>203</v>
      </c>
      <c r="C35" s="13" t="s">
        <v>204</v>
      </c>
      <c r="D35" s="13" t="s">
        <v>64</v>
      </c>
      <c r="E35" s="13" t="s">
        <v>65</v>
      </c>
      <c r="F35" s="13" t="s">
        <v>205</v>
      </c>
      <c r="G35" s="13" t="s">
        <v>204</v>
      </c>
      <c r="H35" s="121">
        <v>283033.02</v>
      </c>
      <c r="I35" s="15">
        <v>283033.02</v>
      </c>
      <c r="J35" s="15"/>
      <c r="K35" s="15"/>
      <c r="L35" s="15"/>
      <c r="M35" s="15">
        <v>283033.02</v>
      </c>
      <c r="N35" s="15"/>
      <c r="O35" s="13"/>
      <c r="P35" s="13"/>
      <c r="Q35" s="15"/>
      <c r="R35" s="15"/>
      <c r="S35" s="15"/>
      <c r="T35" s="15"/>
      <c r="U35" s="15"/>
      <c r="V35" s="15"/>
      <c r="W35" s="15"/>
      <c r="X35" s="15"/>
      <c r="Y35" s="15"/>
      <c r="Z35" s="15"/>
    </row>
    <row r="36" customHeight="1" spans="1:26">
      <c r="A36" s="128" t="s">
        <v>44</v>
      </c>
      <c r="B36" s="13" t="s">
        <v>203</v>
      </c>
      <c r="C36" s="13" t="s">
        <v>204</v>
      </c>
      <c r="D36" s="13" t="s">
        <v>70</v>
      </c>
      <c r="E36" s="13" t="s">
        <v>71</v>
      </c>
      <c r="F36" s="13" t="s">
        <v>205</v>
      </c>
      <c r="G36" s="13" t="s">
        <v>204</v>
      </c>
      <c r="H36" s="121">
        <v>151146.06</v>
      </c>
      <c r="I36" s="15">
        <v>151146.06</v>
      </c>
      <c r="J36" s="15"/>
      <c r="K36" s="15"/>
      <c r="L36" s="15"/>
      <c r="M36" s="15">
        <v>151146.06</v>
      </c>
      <c r="N36" s="15"/>
      <c r="O36" s="13"/>
      <c r="P36" s="13"/>
      <c r="Q36" s="15"/>
      <c r="R36" s="15"/>
      <c r="S36" s="15"/>
      <c r="T36" s="15"/>
      <c r="U36" s="15"/>
      <c r="V36" s="15"/>
      <c r="W36" s="15"/>
      <c r="X36" s="15"/>
      <c r="Y36" s="15"/>
      <c r="Z36" s="15"/>
    </row>
    <row r="37" customHeight="1" spans="1:26">
      <c r="A37" s="128" t="s">
        <v>44</v>
      </c>
      <c r="B37" s="13" t="s">
        <v>206</v>
      </c>
      <c r="C37" s="13" t="s">
        <v>207</v>
      </c>
      <c r="D37" s="13" t="s">
        <v>70</v>
      </c>
      <c r="E37" s="13" t="s">
        <v>71</v>
      </c>
      <c r="F37" s="13" t="s">
        <v>180</v>
      </c>
      <c r="G37" s="13" t="s">
        <v>181</v>
      </c>
      <c r="H37" s="121">
        <v>11702.55</v>
      </c>
      <c r="I37" s="15">
        <v>11702.55</v>
      </c>
      <c r="J37" s="15"/>
      <c r="K37" s="15"/>
      <c r="L37" s="15"/>
      <c r="M37" s="15">
        <v>11702.55</v>
      </c>
      <c r="N37" s="15"/>
      <c r="O37" s="13"/>
      <c r="P37" s="13"/>
      <c r="Q37" s="15"/>
      <c r="R37" s="15"/>
      <c r="S37" s="15"/>
      <c r="T37" s="15"/>
      <c r="U37" s="15"/>
      <c r="V37" s="15"/>
      <c r="W37" s="15"/>
      <c r="X37" s="15"/>
      <c r="Y37" s="15"/>
      <c r="Z37" s="15"/>
    </row>
    <row r="38" customHeight="1" spans="1:26">
      <c r="A38" s="128" t="s">
        <v>44</v>
      </c>
      <c r="B38" s="13" t="s">
        <v>206</v>
      </c>
      <c r="C38" s="13" t="s">
        <v>207</v>
      </c>
      <c r="D38" s="13" t="s">
        <v>70</v>
      </c>
      <c r="E38" s="13" t="s">
        <v>71</v>
      </c>
      <c r="F38" s="13" t="s">
        <v>180</v>
      </c>
      <c r="G38" s="13" t="s">
        <v>181</v>
      </c>
      <c r="H38" s="121">
        <v>154088.03</v>
      </c>
      <c r="I38" s="15">
        <v>154088.03</v>
      </c>
      <c r="J38" s="15"/>
      <c r="K38" s="15"/>
      <c r="L38" s="15"/>
      <c r="M38" s="15">
        <v>154088.03</v>
      </c>
      <c r="N38" s="15"/>
      <c r="O38" s="13"/>
      <c r="P38" s="13"/>
      <c r="Q38" s="15"/>
      <c r="R38" s="15"/>
      <c r="S38" s="15"/>
      <c r="T38" s="15"/>
      <c r="U38" s="15"/>
      <c r="V38" s="15"/>
      <c r="W38" s="15"/>
      <c r="X38" s="15"/>
      <c r="Y38" s="15"/>
      <c r="Z38" s="15"/>
    </row>
    <row r="39" customHeight="1" spans="1:26">
      <c r="A39" s="128" t="s">
        <v>44</v>
      </c>
      <c r="B39" s="13" t="s">
        <v>208</v>
      </c>
      <c r="C39" s="13" t="s">
        <v>209</v>
      </c>
      <c r="D39" s="13" t="s">
        <v>70</v>
      </c>
      <c r="E39" s="13" t="s">
        <v>71</v>
      </c>
      <c r="F39" s="13" t="s">
        <v>210</v>
      </c>
      <c r="G39" s="13" t="s">
        <v>209</v>
      </c>
      <c r="H39" s="121">
        <v>560262</v>
      </c>
      <c r="I39" s="15">
        <v>560262</v>
      </c>
      <c r="J39" s="15"/>
      <c r="K39" s="15"/>
      <c r="L39" s="15"/>
      <c r="M39" s="15">
        <v>560262</v>
      </c>
      <c r="N39" s="15"/>
      <c r="O39" s="13"/>
      <c r="P39" s="13"/>
      <c r="Q39" s="15"/>
      <c r="R39" s="15"/>
      <c r="S39" s="15"/>
      <c r="T39" s="15"/>
      <c r="U39" s="15"/>
      <c r="V39" s="15"/>
      <c r="W39" s="15"/>
      <c r="X39" s="15"/>
      <c r="Y39" s="15"/>
      <c r="Z39" s="15"/>
    </row>
    <row r="40" customHeight="1" spans="1:26">
      <c r="A40" s="128" t="s">
        <v>44</v>
      </c>
      <c r="B40" s="13" t="s">
        <v>208</v>
      </c>
      <c r="C40" s="13" t="s">
        <v>209</v>
      </c>
      <c r="D40" s="13" t="s">
        <v>70</v>
      </c>
      <c r="E40" s="13" t="s">
        <v>71</v>
      </c>
      <c r="F40" s="13" t="s">
        <v>210</v>
      </c>
      <c r="G40" s="13" t="s">
        <v>209</v>
      </c>
      <c r="H40" s="121">
        <v>26877</v>
      </c>
      <c r="I40" s="15">
        <v>26877</v>
      </c>
      <c r="J40" s="15"/>
      <c r="K40" s="15"/>
      <c r="L40" s="15"/>
      <c r="M40" s="15">
        <v>26877</v>
      </c>
      <c r="N40" s="15"/>
      <c r="O40" s="13"/>
      <c r="P40" s="13"/>
      <c r="Q40" s="15"/>
      <c r="R40" s="15"/>
      <c r="S40" s="15"/>
      <c r="T40" s="15"/>
      <c r="U40" s="15"/>
      <c r="V40" s="15"/>
      <c r="W40" s="15"/>
      <c r="X40" s="15"/>
      <c r="Y40" s="15"/>
      <c r="Z40" s="15"/>
    </row>
    <row r="41" customHeight="1" spans="1:26">
      <c r="A41" s="128" t="s">
        <v>44</v>
      </c>
      <c r="B41" s="13" t="s">
        <v>211</v>
      </c>
      <c r="C41" s="13" t="s">
        <v>212</v>
      </c>
      <c r="D41" s="13" t="s">
        <v>83</v>
      </c>
      <c r="E41" s="13" t="s">
        <v>84</v>
      </c>
      <c r="F41" s="13" t="s">
        <v>213</v>
      </c>
      <c r="G41" s="13" t="s">
        <v>214</v>
      </c>
      <c r="H41" s="121">
        <v>150000</v>
      </c>
      <c r="I41" s="15">
        <v>150000</v>
      </c>
      <c r="J41" s="15"/>
      <c r="K41" s="15"/>
      <c r="L41" s="15"/>
      <c r="M41" s="15">
        <v>150000</v>
      </c>
      <c r="N41" s="15"/>
      <c r="O41" s="13"/>
      <c r="P41" s="13"/>
      <c r="Q41" s="15"/>
      <c r="R41" s="15"/>
      <c r="S41" s="15"/>
      <c r="T41" s="15"/>
      <c r="U41" s="15"/>
      <c r="V41" s="15"/>
      <c r="W41" s="15"/>
      <c r="X41" s="15"/>
      <c r="Y41" s="15"/>
      <c r="Z41" s="15"/>
    </row>
    <row r="42" customHeight="1" spans="1:26">
      <c r="A42" s="128" t="s">
        <v>44</v>
      </c>
      <c r="B42" s="13" t="s">
        <v>215</v>
      </c>
      <c r="C42" s="13" t="s">
        <v>216</v>
      </c>
      <c r="D42" s="13" t="s">
        <v>64</v>
      </c>
      <c r="E42" s="13" t="s">
        <v>65</v>
      </c>
      <c r="F42" s="13" t="s">
        <v>149</v>
      </c>
      <c r="G42" s="13" t="s">
        <v>150</v>
      </c>
      <c r="H42" s="121">
        <v>1000000</v>
      </c>
      <c r="I42" s="15"/>
      <c r="J42" s="15"/>
      <c r="K42" s="15"/>
      <c r="L42" s="15"/>
      <c r="M42" s="15">
        <v>1000000</v>
      </c>
      <c r="N42" s="15">
        <v>-1000000</v>
      </c>
      <c r="O42" s="13"/>
      <c r="P42" s="13"/>
      <c r="Q42" s="15"/>
      <c r="R42" s="15"/>
      <c r="S42" s="15"/>
      <c r="T42" s="15">
        <v>1000000</v>
      </c>
      <c r="U42" s="15"/>
      <c r="V42" s="15"/>
      <c r="W42" s="15"/>
      <c r="X42" s="15"/>
      <c r="Y42" s="15"/>
      <c r="Z42" s="15"/>
    </row>
    <row r="43" customHeight="1" spans="1:26">
      <c r="A43" s="128" t="s">
        <v>44</v>
      </c>
      <c r="B43" s="13" t="s">
        <v>215</v>
      </c>
      <c r="C43" s="13" t="s">
        <v>216</v>
      </c>
      <c r="D43" s="13" t="s">
        <v>64</v>
      </c>
      <c r="E43" s="13" t="s">
        <v>65</v>
      </c>
      <c r="F43" s="13" t="s">
        <v>149</v>
      </c>
      <c r="G43" s="13" t="s">
        <v>150</v>
      </c>
      <c r="H43" s="121">
        <v>2200000</v>
      </c>
      <c r="I43" s="15"/>
      <c r="J43" s="15"/>
      <c r="K43" s="15"/>
      <c r="L43" s="15"/>
      <c r="M43" s="15">
        <v>2200000</v>
      </c>
      <c r="N43" s="15">
        <v>-2200000</v>
      </c>
      <c r="O43" s="13"/>
      <c r="P43" s="13"/>
      <c r="Q43" s="15"/>
      <c r="R43" s="15"/>
      <c r="S43" s="15"/>
      <c r="T43" s="15"/>
      <c r="U43" s="15">
        <v>2200000</v>
      </c>
      <c r="V43" s="15"/>
      <c r="W43" s="15"/>
      <c r="X43" s="15"/>
      <c r="Y43" s="15"/>
      <c r="Z43" s="15">
        <v>2200000</v>
      </c>
    </row>
    <row r="44" customHeight="1" spans="1:26">
      <c r="A44" s="128" t="s">
        <v>44</v>
      </c>
      <c r="B44" s="13" t="s">
        <v>217</v>
      </c>
      <c r="C44" s="13" t="s">
        <v>218</v>
      </c>
      <c r="D44" s="13" t="s">
        <v>64</v>
      </c>
      <c r="E44" s="13" t="s">
        <v>65</v>
      </c>
      <c r="F44" s="13" t="s">
        <v>219</v>
      </c>
      <c r="G44" s="13" t="s">
        <v>220</v>
      </c>
      <c r="H44" s="121">
        <v>2500000</v>
      </c>
      <c r="I44" s="15">
        <v>2500000</v>
      </c>
      <c r="J44" s="15"/>
      <c r="K44" s="15"/>
      <c r="L44" s="15"/>
      <c r="M44" s="15">
        <v>2500000</v>
      </c>
      <c r="N44" s="15"/>
      <c r="O44" s="13"/>
      <c r="P44" s="13"/>
      <c r="Q44" s="15"/>
      <c r="R44" s="15"/>
      <c r="S44" s="15"/>
      <c r="T44" s="15"/>
      <c r="U44" s="15"/>
      <c r="V44" s="15"/>
      <c r="W44" s="15"/>
      <c r="X44" s="15"/>
      <c r="Y44" s="15"/>
      <c r="Z44" s="15"/>
    </row>
    <row r="45" customHeight="1" spans="1:26">
      <c r="A45" s="122" t="s">
        <v>46</v>
      </c>
      <c r="B45" s="129"/>
      <c r="C45" s="129"/>
      <c r="D45" s="129"/>
      <c r="E45" s="129"/>
      <c r="F45" s="129"/>
      <c r="G45" s="129"/>
      <c r="H45" s="15">
        <v>30733349.16</v>
      </c>
      <c r="I45" s="15">
        <v>27533349.16</v>
      </c>
      <c r="J45" s="15"/>
      <c r="K45" s="15"/>
      <c r="L45" s="15"/>
      <c r="M45" s="15">
        <v>30733349.16</v>
      </c>
      <c r="N45" s="15">
        <v>-3200000</v>
      </c>
      <c r="O45" s="15"/>
      <c r="P45" s="15"/>
      <c r="Q45" s="15"/>
      <c r="R45" s="15"/>
      <c r="S45" s="15"/>
      <c r="T45" s="15">
        <v>1000000</v>
      </c>
      <c r="U45" s="15">
        <v>2200000</v>
      </c>
      <c r="V45" s="15"/>
      <c r="W45" s="15"/>
      <c r="X45" s="15"/>
      <c r="Y45" s="15"/>
      <c r="Z45" s="15">
        <v>2200000</v>
      </c>
    </row>
  </sheetData>
  <mergeCells count="32">
    <mergeCell ref="A2:W2"/>
    <mergeCell ref="A3:G3"/>
    <mergeCell ref="H4:Z4"/>
    <mergeCell ref="I5:P5"/>
    <mergeCell ref="Q5:S5"/>
    <mergeCell ref="U5:Z5"/>
    <mergeCell ref="I6:J6"/>
    <mergeCell ref="A45:G4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6:R7"/>
    <mergeCell ref="S6:S7"/>
    <mergeCell ref="T5:T7"/>
    <mergeCell ref="U6:U7"/>
    <mergeCell ref="V6:V7"/>
    <mergeCell ref="W6:W7"/>
    <mergeCell ref="X6:X7"/>
    <mergeCell ref="Y6:Y7"/>
    <mergeCell ref="Z6:Z7"/>
  </mergeCells>
  <pageMargins left="0.751388888888889" right="0.751388888888889" top="1" bottom="1" header="0.5" footer="0.5"/>
  <pageSetup paperSize="9" scale="40"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32"/>
  <sheetViews>
    <sheetView showZeros="0" topLeftCell="A16" workbookViewId="0">
      <selection activeCell="F10" sqref="F10"/>
    </sheetView>
  </sheetViews>
  <sheetFormatPr defaultColWidth="8.88181818181818" defaultRowHeight="14.25" customHeight="1"/>
  <cols>
    <col min="1" max="1" width="8.81818181818182" customWidth="1"/>
    <col min="2" max="2" width="19.1818181818182" customWidth="1"/>
    <col min="3" max="3" width="30.7272727272727" customWidth="1"/>
    <col min="4" max="4" width="14.1818181818182" customWidth="1"/>
    <col min="5" max="7" width="12.6363636363636" customWidth="1"/>
    <col min="8" max="8" width="19.8181818181818" customWidth="1"/>
    <col min="9" max="9" width="11.5454545454545" customWidth="1"/>
    <col min="10" max="10" width="10.4454545454545" customWidth="1"/>
    <col min="11" max="11" width="17.8909090909091" customWidth="1"/>
    <col min="12" max="16" width="8.88181818181818" customWidth="1"/>
    <col min="17" max="17" width="16.6363636363636" customWidth="1"/>
    <col min="18" max="18" width="11.5454545454545" customWidth="1"/>
    <col min="19" max="22" width="8.88181818181818" customWidth="1"/>
    <col min="23" max="23" width="11.5454545454545" customWidth="1"/>
    <col min="24" max="16384" width="8.88181818181818" customWidth="1"/>
  </cols>
  <sheetData>
    <row r="1" ht="13.5" customHeight="1" spans="1:23">
      <c r="E1" s="1"/>
      <c r="F1" s="1"/>
      <c r="G1" s="1"/>
      <c r="H1" s="1"/>
      <c r="U1" s="120"/>
      <c r="W1" s="110" t="s">
        <v>221</v>
      </c>
    </row>
    <row r="2" ht="27.75" customHeight="1" spans="1:23">
      <c r="A2" s="18" t="s">
        <v>222</v>
      </c>
      <c r="B2" s="18"/>
      <c r="C2" s="18"/>
      <c r="D2" s="18"/>
      <c r="E2" s="18"/>
      <c r="F2" s="18"/>
      <c r="G2" s="18"/>
      <c r="H2" s="18"/>
      <c r="I2" s="18"/>
      <c r="J2" s="18"/>
      <c r="K2" s="18"/>
      <c r="L2" s="18"/>
      <c r="M2" s="18"/>
      <c r="N2" s="18"/>
      <c r="O2" s="18"/>
      <c r="P2" s="18"/>
      <c r="Q2" s="18"/>
      <c r="R2" s="18"/>
      <c r="S2" s="18"/>
      <c r="T2" s="18"/>
      <c r="U2" s="18"/>
      <c r="V2" s="18"/>
      <c r="W2" s="18"/>
    </row>
    <row r="3" ht="13.5" customHeight="1" spans="1:23">
      <c r="A3" s="4" t="str">
        <f>"单位名称："&amp;"曲靖财经学校"</f>
        <v>单位名称：曲靖财经学校</v>
      </c>
      <c r="B3" s="5"/>
      <c r="C3" s="5"/>
      <c r="D3" s="5"/>
      <c r="E3" s="5"/>
      <c r="F3" s="5"/>
      <c r="G3" s="5"/>
      <c r="H3" s="5"/>
      <c r="I3" s="6"/>
      <c r="J3" s="6"/>
      <c r="K3" s="6"/>
      <c r="L3" s="6"/>
      <c r="M3" s="6"/>
      <c r="N3" s="6"/>
      <c r="O3" s="6"/>
      <c r="P3" s="6"/>
      <c r="Q3" s="6"/>
      <c r="U3" s="120"/>
      <c r="W3" s="169" t="s">
        <v>2</v>
      </c>
    </row>
    <row r="4" ht="21.75" customHeight="1" spans="1:23">
      <c r="A4" s="8" t="s">
        <v>223</v>
      </c>
      <c r="B4" s="9" t="s">
        <v>126</v>
      </c>
      <c r="C4" s="8" t="s">
        <v>127</v>
      </c>
      <c r="D4" s="8" t="s">
        <v>125</v>
      </c>
      <c r="E4" s="9" t="s">
        <v>128</v>
      </c>
      <c r="F4" s="9" t="s">
        <v>129</v>
      </c>
      <c r="G4" s="9" t="s">
        <v>224</v>
      </c>
      <c r="H4" s="9" t="s">
        <v>225</v>
      </c>
      <c r="I4" s="10" t="s">
        <v>30</v>
      </c>
      <c r="J4" s="10" t="s">
        <v>226</v>
      </c>
      <c r="K4" s="10"/>
      <c r="L4" s="10"/>
      <c r="M4" s="10"/>
      <c r="N4" s="10" t="s">
        <v>134</v>
      </c>
      <c r="O4" s="10"/>
      <c r="P4" s="10"/>
      <c r="Q4" s="9" t="s">
        <v>36</v>
      </c>
      <c r="R4" s="10" t="s">
        <v>37</v>
      </c>
      <c r="S4" s="10"/>
      <c r="T4" s="10"/>
      <c r="U4" s="10"/>
      <c r="V4" s="10"/>
      <c r="W4" s="10"/>
    </row>
    <row r="5" ht="21.75" customHeight="1" spans="1:23">
      <c r="A5" s="8"/>
      <c r="B5" s="10"/>
      <c r="C5" s="8"/>
      <c r="D5" s="8"/>
      <c r="E5" s="9"/>
      <c r="F5" s="9"/>
      <c r="G5" s="9"/>
      <c r="H5" s="9"/>
      <c r="I5" s="10"/>
      <c r="J5" s="10" t="s">
        <v>33</v>
      </c>
      <c r="K5" s="10"/>
      <c r="L5" s="9" t="s">
        <v>34</v>
      </c>
      <c r="M5" s="9" t="s">
        <v>35</v>
      </c>
      <c r="N5" s="9" t="s">
        <v>33</v>
      </c>
      <c r="O5" s="9" t="s">
        <v>34</v>
      </c>
      <c r="P5" s="9" t="s">
        <v>35</v>
      </c>
      <c r="Q5" s="9"/>
      <c r="R5" s="9" t="s">
        <v>32</v>
      </c>
      <c r="S5" s="9" t="s">
        <v>38</v>
      </c>
      <c r="T5" s="9" t="s">
        <v>141</v>
      </c>
      <c r="U5" s="9" t="s">
        <v>40</v>
      </c>
      <c r="V5" s="9" t="s">
        <v>41</v>
      </c>
      <c r="W5" s="9" t="s">
        <v>42</v>
      </c>
    </row>
    <row r="6" ht="40.5" customHeight="1" spans="1:23">
      <c r="A6" s="10"/>
      <c r="B6" s="10"/>
      <c r="C6" s="10"/>
      <c r="D6" s="10"/>
      <c r="E6" s="10"/>
      <c r="F6" s="10"/>
      <c r="G6" s="10"/>
      <c r="H6" s="10"/>
      <c r="I6" s="10"/>
      <c r="J6" s="8" t="s">
        <v>32</v>
      </c>
      <c r="K6" s="10"/>
      <c r="L6" s="10"/>
      <c r="M6" s="10"/>
      <c r="N6" s="10"/>
      <c r="O6" s="10"/>
      <c r="P6" s="10"/>
      <c r="Q6" s="10"/>
      <c r="R6" s="10"/>
      <c r="S6" s="10"/>
      <c r="T6" s="10"/>
      <c r="U6" s="10"/>
      <c r="V6" s="10"/>
      <c r="W6" s="10"/>
    </row>
    <row r="7" ht="15" customHeight="1" spans="1:23">
      <c r="A7" s="8"/>
      <c r="B7" s="10"/>
      <c r="C7" s="8"/>
      <c r="D7" s="8"/>
      <c r="E7" s="9"/>
      <c r="F7" s="9"/>
      <c r="G7" s="9"/>
      <c r="H7" s="9"/>
      <c r="I7" s="10"/>
      <c r="J7" s="9" t="s">
        <v>32</v>
      </c>
      <c r="K7" s="9" t="s">
        <v>227</v>
      </c>
      <c r="L7" s="9"/>
      <c r="M7" s="9"/>
      <c r="N7" s="9"/>
      <c r="O7" s="9"/>
      <c r="P7" s="9"/>
      <c r="Q7" s="9"/>
      <c r="R7" s="9"/>
      <c r="S7" s="9"/>
      <c r="T7" s="9"/>
      <c r="U7" s="10"/>
      <c r="V7" s="9"/>
      <c r="W7" s="9"/>
    </row>
    <row r="8" ht="32.9" customHeight="1" spans="1:23">
      <c r="A8" s="11">
        <v>1</v>
      </c>
      <c r="B8" s="11">
        <v>2</v>
      </c>
      <c r="C8" s="11">
        <v>3</v>
      </c>
      <c r="D8" s="11">
        <v>4</v>
      </c>
      <c r="E8" s="11">
        <v>5</v>
      </c>
      <c r="F8" s="11">
        <v>6</v>
      </c>
      <c r="G8" s="11">
        <v>7</v>
      </c>
      <c r="H8" s="11">
        <v>8</v>
      </c>
      <c r="I8" s="11">
        <v>9</v>
      </c>
      <c r="J8" s="11">
        <v>10</v>
      </c>
      <c r="K8" s="11">
        <v>11</v>
      </c>
      <c r="L8" s="12">
        <v>12</v>
      </c>
      <c r="M8" s="12">
        <v>13</v>
      </c>
      <c r="N8" s="12">
        <v>14</v>
      </c>
      <c r="O8" s="12">
        <v>15</v>
      </c>
      <c r="P8" s="12">
        <v>16</v>
      </c>
      <c r="Q8" s="12">
        <v>17</v>
      </c>
      <c r="R8" s="12">
        <v>18</v>
      </c>
      <c r="S8" s="12">
        <v>19</v>
      </c>
      <c r="T8" s="12">
        <v>20</v>
      </c>
      <c r="U8" s="11">
        <v>21</v>
      </c>
      <c r="V8" s="11">
        <v>22</v>
      </c>
      <c r="W8" s="11">
        <v>23</v>
      </c>
    </row>
    <row r="9" ht="32.9" customHeight="1" spans="1:23">
      <c r="A9" s="14"/>
      <c r="B9" s="14"/>
      <c r="C9" s="13" t="s">
        <v>228</v>
      </c>
      <c r="D9" s="14"/>
      <c r="E9" s="14"/>
      <c r="F9" s="14"/>
      <c r="G9" s="14"/>
      <c r="H9" s="14"/>
      <c r="I9" s="15">
        <v>5800000</v>
      </c>
      <c r="J9" s="15"/>
      <c r="K9" s="15"/>
      <c r="L9" s="15"/>
      <c r="M9" s="15"/>
      <c r="N9" s="15"/>
      <c r="O9" s="15"/>
      <c r="P9" s="15"/>
      <c r="Q9" s="15"/>
      <c r="R9" s="15">
        <v>5800000</v>
      </c>
      <c r="S9" s="15"/>
      <c r="T9" s="15"/>
      <c r="U9" s="15"/>
      <c r="V9" s="15"/>
      <c r="W9" s="15">
        <v>5800000</v>
      </c>
    </row>
    <row r="10" ht="32.9" customHeight="1" spans="1:23">
      <c r="A10" s="13" t="s">
        <v>229</v>
      </c>
      <c r="B10" s="13" t="s">
        <v>230</v>
      </c>
      <c r="C10" s="13" t="s">
        <v>228</v>
      </c>
      <c r="D10" s="13" t="s">
        <v>44</v>
      </c>
      <c r="E10" s="13" t="s">
        <v>64</v>
      </c>
      <c r="F10" s="13" t="s">
        <v>65</v>
      </c>
      <c r="G10" s="13" t="s">
        <v>182</v>
      </c>
      <c r="H10" s="13" t="s">
        <v>183</v>
      </c>
      <c r="I10" s="121">
        <v>400000</v>
      </c>
      <c r="J10" s="15"/>
      <c r="K10" s="15"/>
      <c r="L10" s="15"/>
      <c r="M10" s="15"/>
      <c r="N10" s="15"/>
      <c r="O10" s="15"/>
      <c r="P10" s="15"/>
      <c r="Q10" s="15"/>
      <c r="R10" s="15">
        <v>400000</v>
      </c>
      <c r="S10" s="15"/>
      <c r="T10" s="15"/>
      <c r="U10" s="15"/>
      <c r="V10" s="15"/>
      <c r="W10" s="15">
        <v>400000</v>
      </c>
    </row>
    <row r="11" ht="32.9" customHeight="1" spans="1:23">
      <c r="A11" s="13" t="s">
        <v>229</v>
      </c>
      <c r="B11" s="13" t="s">
        <v>230</v>
      </c>
      <c r="C11" s="13" t="s">
        <v>228</v>
      </c>
      <c r="D11" s="13" t="s">
        <v>44</v>
      </c>
      <c r="E11" s="13" t="s">
        <v>64</v>
      </c>
      <c r="F11" s="13" t="s">
        <v>65</v>
      </c>
      <c r="G11" s="13" t="s">
        <v>184</v>
      </c>
      <c r="H11" s="13" t="s">
        <v>185</v>
      </c>
      <c r="I11" s="121">
        <v>500000</v>
      </c>
      <c r="J11" s="15"/>
      <c r="K11" s="15"/>
      <c r="L11" s="15"/>
      <c r="M11" s="15"/>
      <c r="N11" s="15"/>
      <c r="O11" s="15"/>
      <c r="P11" s="15"/>
      <c r="Q11" s="15"/>
      <c r="R11" s="15">
        <v>500000</v>
      </c>
      <c r="S11" s="15"/>
      <c r="T11" s="15"/>
      <c r="U11" s="15"/>
      <c r="V11" s="15"/>
      <c r="W11" s="15">
        <v>500000</v>
      </c>
    </row>
    <row r="12" ht="32.9" customHeight="1" spans="1:23">
      <c r="A12" s="13" t="s">
        <v>229</v>
      </c>
      <c r="B12" s="13" t="s">
        <v>230</v>
      </c>
      <c r="C12" s="13" t="s">
        <v>228</v>
      </c>
      <c r="D12" s="13" t="s">
        <v>44</v>
      </c>
      <c r="E12" s="13" t="s">
        <v>64</v>
      </c>
      <c r="F12" s="13" t="s">
        <v>65</v>
      </c>
      <c r="G12" s="13" t="s">
        <v>231</v>
      </c>
      <c r="H12" s="13" t="s">
        <v>232</v>
      </c>
      <c r="I12" s="121">
        <v>300000</v>
      </c>
      <c r="J12" s="15"/>
      <c r="K12" s="15"/>
      <c r="L12" s="15"/>
      <c r="M12" s="15"/>
      <c r="N12" s="15"/>
      <c r="O12" s="15"/>
      <c r="P12" s="15"/>
      <c r="Q12" s="15"/>
      <c r="R12" s="15">
        <v>300000</v>
      </c>
      <c r="S12" s="15"/>
      <c r="T12" s="15"/>
      <c r="U12" s="15"/>
      <c r="V12" s="15"/>
      <c r="W12" s="15">
        <v>300000</v>
      </c>
    </row>
    <row r="13" ht="32.9" customHeight="1" spans="1:23">
      <c r="A13" s="13" t="s">
        <v>229</v>
      </c>
      <c r="B13" s="13" t="s">
        <v>230</v>
      </c>
      <c r="C13" s="13" t="s">
        <v>228</v>
      </c>
      <c r="D13" s="13" t="s">
        <v>44</v>
      </c>
      <c r="E13" s="13" t="s">
        <v>64</v>
      </c>
      <c r="F13" s="13" t="s">
        <v>65</v>
      </c>
      <c r="G13" s="13" t="s">
        <v>188</v>
      </c>
      <c r="H13" s="13" t="s">
        <v>189</v>
      </c>
      <c r="I13" s="121">
        <v>100000</v>
      </c>
      <c r="J13" s="15"/>
      <c r="K13" s="15"/>
      <c r="L13" s="15"/>
      <c r="M13" s="15"/>
      <c r="N13" s="15"/>
      <c r="O13" s="15"/>
      <c r="P13" s="15"/>
      <c r="Q13" s="15"/>
      <c r="R13" s="15">
        <v>100000</v>
      </c>
      <c r="S13" s="15"/>
      <c r="T13" s="15"/>
      <c r="U13" s="15"/>
      <c r="V13" s="15"/>
      <c r="W13" s="15">
        <v>100000</v>
      </c>
    </row>
    <row r="14" ht="32.9" customHeight="1" spans="1:23">
      <c r="A14" s="13" t="s">
        <v>229</v>
      </c>
      <c r="B14" s="13" t="s">
        <v>230</v>
      </c>
      <c r="C14" s="13" t="s">
        <v>228</v>
      </c>
      <c r="D14" s="13" t="s">
        <v>44</v>
      </c>
      <c r="E14" s="13" t="s">
        <v>64</v>
      </c>
      <c r="F14" s="13" t="s">
        <v>65</v>
      </c>
      <c r="G14" s="13" t="s">
        <v>233</v>
      </c>
      <c r="H14" s="13" t="s">
        <v>234</v>
      </c>
      <c r="I14" s="121">
        <v>300000</v>
      </c>
      <c r="J14" s="15"/>
      <c r="K14" s="15"/>
      <c r="L14" s="15"/>
      <c r="M14" s="15"/>
      <c r="N14" s="15"/>
      <c r="O14" s="15"/>
      <c r="P14" s="15"/>
      <c r="Q14" s="15"/>
      <c r="R14" s="15">
        <v>300000</v>
      </c>
      <c r="S14" s="15"/>
      <c r="T14" s="15"/>
      <c r="U14" s="15"/>
      <c r="V14" s="15"/>
      <c r="W14" s="15">
        <v>300000</v>
      </c>
    </row>
    <row r="15" ht="32.9" customHeight="1" spans="1:23">
      <c r="A15" s="13" t="s">
        <v>229</v>
      </c>
      <c r="B15" s="13" t="s">
        <v>230</v>
      </c>
      <c r="C15" s="13" t="s">
        <v>228</v>
      </c>
      <c r="D15" s="13" t="s">
        <v>44</v>
      </c>
      <c r="E15" s="13" t="s">
        <v>64</v>
      </c>
      <c r="F15" s="13" t="s">
        <v>65</v>
      </c>
      <c r="G15" s="13" t="s">
        <v>235</v>
      </c>
      <c r="H15" s="13" t="s">
        <v>236</v>
      </c>
      <c r="I15" s="121">
        <v>50000</v>
      </c>
      <c r="J15" s="15"/>
      <c r="K15" s="15"/>
      <c r="L15" s="15"/>
      <c r="M15" s="15"/>
      <c r="N15" s="15"/>
      <c r="O15" s="15"/>
      <c r="P15" s="15"/>
      <c r="Q15" s="15"/>
      <c r="R15" s="15">
        <v>50000</v>
      </c>
      <c r="S15" s="15"/>
      <c r="T15" s="15"/>
      <c r="U15" s="15"/>
      <c r="V15" s="15"/>
      <c r="W15" s="15">
        <v>50000</v>
      </c>
    </row>
    <row r="16" ht="32.9" customHeight="1" spans="1:23">
      <c r="A16" s="13" t="s">
        <v>229</v>
      </c>
      <c r="B16" s="13" t="s">
        <v>230</v>
      </c>
      <c r="C16" s="13" t="s">
        <v>228</v>
      </c>
      <c r="D16" s="13" t="s">
        <v>44</v>
      </c>
      <c r="E16" s="13" t="s">
        <v>64</v>
      </c>
      <c r="F16" s="13" t="s">
        <v>65</v>
      </c>
      <c r="G16" s="13" t="s">
        <v>190</v>
      </c>
      <c r="H16" s="13" t="s">
        <v>191</v>
      </c>
      <c r="I16" s="121">
        <v>400000</v>
      </c>
      <c r="J16" s="15"/>
      <c r="K16" s="15"/>
      <c r="L16" s="15"/>
      <c r="M16" s="15"/>
      <c r="N16" s="15"/>
      <c r="O16" s="15"/>
      <c r="P16" s="15"/>
      <c r="Q16" s="15"/>
      <c r="R16" s="15">
        <v>400000</v>
      </c>
      <c r="S16" s="15"/>
      <c r="T16" s="15"/>
      <c r="U16" s="15"/>
      <c r="V16" s="15"/>
      <c r="W16" s="15">
        <v>400000</v>
      </c>
    </row>
    <row r="17" s="35" customFormat="1" ht="18.75" customHeight="1" spans="1:23">
      <c r="A17" s="13" t="s">
        <v>229</v>
      </c>
      <c r="B17" s="13" t="s">
        <v>230</v>
      </c>
      <c r="C17" s="13" t="s">
        <v>228</v>
      </c>
      <c r="D17" s="13" t="s">
        <v>44</v>
      </c>
      <c r="E17" s="13" t="s">
        <v>64</v>
      </c>
      <c r="F17" s="13" t="s">
        <v>65</v>
      </c>
      <c r="G17" s="13" t="s">
        <v>237</v>
      </c>
      <c r="H17" s="13" t="s">
        <v>238</v>
      </c>
      <c r="I17" s="121">
        <v>3450000</v>
      </c>
      <c r="J17" s="15"/>
      <c r="K17" s="15"/>
      <c r="L17" s="15"/>
      <c r="M17" s="15"/>
      <c r="N17" s="15"/>
      <c r="O17" s="15"/>
      <c r="P17" s="15"/>
      <c r="Q17" s="15"/>
      <c r="R17" s="15">
        <v>3450000</v>
      </c>
      <c r="S17" s="15"/>
      <c r="T17" s="15"/>
      <c r="U17" s="15"/>
      <c r="V17" s="15"/>
      <c r="W17" s="15">
        <v>3450000</v>
      </c>
    </row>
    <row r="18" customHeight="1" spans="1:23">
      <c r="A18" s="13" t="s">
        <v>229</v>
      </c>
      <c r="B18" s="13" t="s">
        <v>230</v>
      </c>
      <c r="C18" s="13" t="s">
        <v>228</v>
      </c>
      <c r="D18" s="13" t="s">
        <v>44</v>
      </c>
      <c r="E18" s="13" t="s">
        <v>64</v>
      </c>
      <c r="F18" s="13" t="s">
        <v>65</v>
      </c>
      <c r="G18" s="13" t="s">
        <v>180</v>
      </c>
      <c r="H18" s="13" t="s">
        <v>181</v>
      </c>
      <c r="I18" s="121">
        <v>200000</v>
      </c>
      <c r="J18" s="15"/>
      <c r="K18" s="15"/>
      <c r="L18" s="15"/>
      <c r="M18" s="15"/>
      <c r="N18" s="15"/>
      <c r="O18" s="15"/>
      <c r="P18" s="15"/>
      <c r="Q18" s="15"/>
      <c r="R18" s="15">
        <v>200000</v>
      </c>
      <c r="S18" s="15"/>
      <c r="T18" s="15"/>
      <c r="U18" s="15"/>
      <c r="V18" s="15"/>
      <c r="W18" s="15">
        <v>200000</v>
      </c>
    </row>
    <row r="19" customHeight="1" spans="1:23">
      <c r="A19" s="13" t="s">
        <v>229</v>
      </c>
      <c r="B19" s="13" t="s">
        <v>230</v>
      </c>
      <c r="C19" s="13" t="s">
        <v>228</v>
      </c>
      <c r="D19" s="13" t="s">
        <v>44</v>
      </c>
      <c r="E19" s="13" t="s">
        <v>64</v>
      </c>
      <c r="F19" s="13" t="s">
        <v>65</v>
      </c>
      <c r="G19" s="13" t="s">
        <v>239</v>
      </c>
      <c r="H19" s="13" t="s">
        <v>240</v>
      </c>
      <c r="I19" s="121">
        <v>100000</v>
      </c>
      <c r="J19" s="15"/>
      <c r="K19" s="15"/>
      <c r="L19" s="15"/>
      <c r="M19" s="15"/>
      <c r="N19" s="15"/>
      <c r="O19" s="15"/>
      <c r="P19" s="15"/>
      <c r="Q19" s="15"/>
      <c r="R19" s="15">
        <v>100000</v>
      </c>
      <c r="S19" s="15"/>
      <c r="T19" s="15"/>
      <c r="U19" s="15"/>
      <c r="V19" s="15"/>
      <c r="W19" s="15">
        <v>100000</v>
      </c>
    </row>
    <row r="20" customHeight="1" spans="1:23">
      <c r="A20" s="13"/>
      <c r="B20" s="13"/>
      <c r="C20" s="13" t="s">
        <v>241</v>
      </c>
      <c r="D20" s="13"/>
      <c r="E20" s="13"/>
      <c r="F20" s="13"/>
      <c r="G20" s="13"/>
      <c r="H20" s="13"/>
      <c r="I20" s="15">
        <v>2000000</v>
      </c>
      <c r="J20" s="15"/>
      <c r="K20" s="15"/>
      <c r="L20" s="15"/>
      <c r="M20" s="15"/>
      <c r="N20" s="15"/>
      <c r="O20" s="15"/>
      <c r="P20" s="15"/>
      <c r="Q20" s="15">
        <v>2000000</v>
      </c>
      <c r="R20" s="15"/>
      <c r="S20" s="15"/>
      <c r="T20" s="15"/>
      <c r="U20" s="15"/>
      <c r="V20" s="15"/>
      <c r="W20" s="15"/>
    </row>
    <row r="21" customHeight="1" spans="1:23">
      <c r="A21" s="13" t="s">
        <v>229</v>
      </c>
      <c r="B21" s="13" t="s">
        <v>242</v>
      </c>
      <c r="C21" s="13" t="s">
        <v>241</v>
      </c>
      <c r="D21" s="13" t="s">
        <v>44</v>
      </c>
      <c r="E21" s="13" t="s">
        <v>64</v>
      </c>
      <c r="F21" s="13" t="s">
        <v>65</v>
      </c>
      <c r="G21" s="13" t="s">
        <v>199</v>
      </c>
      <c r="H21" s="13" t="s">
        <v>200</v>
      </c>
      <c r="I21" s="121">
        <v>30000</v>
      </c>
      <c r="J21" s="15"/>
      <c r="K21" s="15"/>
      <c r="L21" s="15"/>
      <c r="M21" s="15"/>
      <c r="N21" s="15"/>
      <c r="O21" s="15"/>
      <c r="P21" s="15"/>
      <c r="Q21" s="15">
        <v>30000</v>
      </c>
      <c r="R21" s="15"/>
      <c r="S21" s="15"/>
      <c r="T21" s="15"/>
      <c r="U21" s="15"/>
      <c r="V21" s="15"/>
      <c r="W21" s="15"/>
    </row>
    <row r="22" customHeight="1" spans="1:23">
      <c r="A22" s="13" t="s">
        <v>229</v>
      </c>
      <c r="B22" s="13" t="s">
        <v>242</v>
      </c>
      <c r="C22" s="13" t="s">
        <v>241</v>
      </c>
      <c r="D22" s="13" t="s">
        <v>44</v>
      </c>
      <c r="E22" s="13" t="s">
        <v>64</v>
      </c>
      <c r="F22" s="13" t="s">
        <v>65</v>
      </c>
      <c r="G22" s="13" t="s">
        <v>190</v>
      </c>
      <c r="H22" s="13" t="s">
        <v>191</v>
      </c>
      <c r="I22" s="121">
        <v>260000</v>
      </c>
      <c r="J22" s="15"/>
      <c r="K22" s="15"/>
      <c r="L22" s="15"/>
      <c r="M22" s="15"/>
      <c r="N22" s="15"/>
      <c r="O22" s="15"/>
      <c r="P22" s="15"/>
      <c r="Q22" s="15">
        <v>260000</v>
      </c>
      <c r="R22" s="15"/>
      <c r="S22" s="15"/>
      <c r="T22" s="15"/>
      <c r="U22" s="15"/>
      <c r="V22" s="15"/>
      <c r="W22" s="15"/>
    </row>
    <row r="23" customHeight="1" spans="1:23">
      <c r="A23" s="13" t="s">
        <v>229</v>
      </c>
      <c r="B23" s="13" t="s">
        <v>242</v>
      </c>
      <c r="C23" s="13" t="s">
        <v>241</v>
      </c>
      <c r="D23" s="13" t="s">
        <v>44</v>
      </c>
      <c r="E23" s="13" t="s">
        <v>64</v>
      </c>
      <c r="F23" s="13" t="s">
        <v>65</v>
      </c>
      <c r="G23" s="13" t="s">
        <v>237</v>
      </c>
      <c r="H23" s="13" t="s">
        <v>238</v>
      </c>
      <c r="I23" s="121">
        <v>300000</v>
      </c>
      <c r="J23" s="15"/>
      <c r="K23" s="15"/>
      <c r="L23" s="15"/>
      <c r="M23" s="15"/>
      <c r="N23" s="15"/>
      <c r="O23" s="15"/>
      <c r="P23" s="15"/>
      <c r="Q23" s="15">
        <v>300000</v>
      </c>
      <c r="R23" s="15"/>
      <c r="S23" s="15"/>
      <c r="T23" s="15"/>
      <c r="U23" s="15"/>
      <c r="V23" s="15"/>
      <c r="W23" s="15"/>
    </row>
    <row r="24" customHeight="1" spans="1:23">
      <c r="A24" s="13" t="s">
        <v>229</v>
      </c>
      <c r="B24" s="13" t="s">
        <v>242</v>
      </c>
      <c r="C24" s="13" t="s">
        <v>241</v>
      </c>
      <c r="D24" s="13" t="s">
        <v>44</v>
      </c>
      <c r="E24" s="13" t="s">
        <v>64</v>
      </c>
      <c r="F24" s="13" t="s">
        <v>65</v>
      </c>
      <c r="G24" s="13" t="s">
        <v>178</v>
      </c>
      <c r="H24" s="13" t="s">
        <v>179</v>
      </c>
      <c r="I24" s="121">
        <v>30000</v>
      </c>
      <c r="J24" s="15"/>
      <c r="K24" s="15"/>
      <c r="L24" s="15"/>
      <c r="M24" s="15"/>
      <c r="N24" s="15"/>
      <c r="O24" s="15"/>
      <c r="P24" s="15"/>
      <c r="Q24" s="15">
        <v>30000</v>
      </c>
      <c r="R24" s="15"/>
      <c r="S24" s="15"/>
      <c r="T24" s="15"/>
      <c r="U24" s="15"/>
      <c r="V24" s="15"/>
      <c r="W24" s="15"/>
    </row>
    <row r="25" customHeight="1" spans="1:23">
      <c r="A25" s="13" t="s">
        <v>229</v>
      </c>
      <c r="B25" s="13" t="s">
        <v>242</v>
      </c>
      <c r="C25" s="13" t="s">
        <v>241</v>
      </c>
      <c r="D25" s="13" t="s">
        <v>44</v>
      </c>
      <c r="E25" s="13" t="s">
        <v>64</v>
      </c>
      <c r="F25" s="13" t="s">
        <v>65</v>
      </c>
      <c r="G25" s="13" t="s">
        <v>180</v>
      </c>
      <c r="H25" s="13" t="s">
        <v>181</v>
      </c>
      <c r="I25" s="121">
        <v>280000</v>
      </c>
      <c r="J25" s="15"/>
      <c r="K25" s="15"/>
      <c r="L25" s="15"/>
      <c r="M25" s="15"/>
      <c r="N25" s="15"/>
      <c r="O25" s="15"/>
      <c r="P25" s="15"/>
      <c r="Q25" s="15">
        <v>280000</v>
      </c>
      <c r="R25" s="15"/>
      <c r="S25" s="15"/>
      <c r="T25" s="15"/>
      <c r="U25" s="15"/>
      <c r="V25" s="15"/>
      <c r="W25" s="15"/>
    </row>
    <row r="26" customHeight="1" spans="1:23">
      <c r="A26" s="13" t="s">
        <v>229</v>
      </c>
      <c r="B26" s="13" t="s">
        <v>242</v>
      </c>
      <c r="C26" s="13" t="s">
        <v>241</v>
      </c>
      <c r="D26" s="13" t="s">
        <v>44</v>
      </c>
      <c r="E26" s="13" t="s">
        <v>64</v>
      </c>
      <c r="F26" s="13" t="s">
        <v>65</v>
      </c>
      <c r="G26" s="13" t="s">
        <v>239</v>
      </c>
      <c r="H26" s="13" t="s">
        <v>240</v>
      </c>
      <c r="I26" s="121">
        <v>100000</v>
      </c>
      <c r="J26" s="15"/>
      <c r="K26" s="15"/>
      <c r="L26" s="15"/>
      <c r="M26" s="15"/>
      <c r="N26" s="15"/>
      <c r="O26" s="15"/>
      <c r="P26" s="15"/>
      <c r="Q26" s="15">
        <v>100000</v>
      </c>
      <c r="R26" s="15"/>
      <c r="S26" s="15"/>
      <c r="T26" s="15"/>
      <c r="U26" s="15"/>
      <c r="V26" s="15"/>
      <c r="W26" s="15"/>
    </row>
    <row r="27" customHeight="1" spans="1:23">
      <c r="A27" s="13" t="s">
        <v>229</v>
      </c>
      <c r="B27" s="13" t="s">
        <v>242</v>
      </c>
      <c r="C27" s="13" t="s">
        <v>241</v>
      </c>
      <c r="D27" s="13" t="s">
        <v>44</v>
      </c>
      <c r="E27" s="13" t="s">
        <v>64</v>
      </c>
      <c r="F27" s="13" t="s">
        <v>65</v>
      </c>
      <c r="G27" s="13" t="s">
        <v>243</v>
      </c>
      <c r="H27" s="13" t="s">
        <v>244</v>
      </c>
      <c r="I27" s="121">
        <v>1000000</v>
      </c>
      <c r="J27" s="15"/>
      <c r="K27" s="15"/>
      <c r="L27" s="15"/>
      <c r="M27" s="15"/>
      <c r="N27" s="15"/>
      <c r="O27" s="15"/>
      <c r="P27" s="15"/>
      <c r="Q27" s="15">
        <v>1000000</v>
      </c>
      <c r="R27" s="15"/>
      <c r="S27" s="15"/>
      <c r="T27" s="15"/>
      <c r="U27" s="15"/>
      <c r="V27" s="15"/>
      <c r="W27" s="15"/>
    </row>
    <row r="28" ht="30" customHeight="1" spans="1:23">
      <c r="A28" s="13"/>
      <c r="B28" s="13"/>
      <c r="C28" s="13" t="s">
        <v>245</v>
      </c>
      <c r="D28" s="13"/>
      <c r="E28" s="13"/>
      <c r="F28" s="13"/>
      <c r="G28" s="13"/>
      <c r="H28" s="13"/>
      <c r="I28" s="121">
        <v>443808</v>
      </c>
      <c r="J28" s="15">
        <v>443808</v>
      </c>
      <c r="K28" s="15">
        <v>443808</v>
      </c>
      <c r="L28" s="15"/>
      <c r="M28" s="15"/>
      <c r="N28" s="15"/>
      <c r="O28" s="15"/>
      <c r="P28" s="15"/>
      <c r="Q28" s="15"/>
      <c r="R28" s="15"/>
      <c r="S28" s="15"/>
      <c r="T28" s="15"/>
      <c r="U28" s="15"/>
      <c r="V28" s="15"/>
      <c r="W28" s="15"/>
    </row>
    <row r="29" ht="34" customHeight="1" spans="1:23">
      <c r="A29" s="13" t="s">
        <v>246</v>
      </c>
      <c r="B29" s="13" t="s">
        <v>247</v>
      </c>
      <c r="C29" s="13" t="s">
        <v>245</v>
      </c>
      <c r="D29" s="13" t="s">
        <v>44</v>
      </c>
      <c r="E29" s="13" t="s">
        <v>64</v>
      </c>
      <c r="F29" s="13" t="s">
        <v>65</v>
      </c>
      <c r="G29" s="13" t="s">
        <v>248</v>
      </c>
      <c r="H29" s="13" t="s">
        <v>249</v>
      </c>
      <c r="I29" s="15">
        <v>443808</v>
      </c>
      <c r="J29" s="15">
        <v>443808</v>
      </c>
      <c r="K29" s="15">
        <v>443808</v>
      </c>
      <c r="L29" s="15"/>
      <c r="M29" s="15"/>
      <c r="N29" s="15"/>
      <c r="O29" s="15"/>
      <c r="P29" s="15"/>
      <c r="Q29" s="15"/>
      <c r="R29" s="15"/>
      <c r="S29" s="15"/>
      <c r="T29" s="15"/>
      <c r="U29" s="15"/>
      <c r="V29" s="15"/>
      <c r="W29" s="15"/>
    </row>
    <row r="30" ht="33" customHeight="1" spans="1:23">
      <c r="A30" s="13"/>
      <c r="B30" s="13"/>
      <c r="C30" s="13" t="s">
        <v>250</v>
      </c>
      <c r="D30" s="13"/>
      <c r="E30" s="13"/>
      <c r="F30" s="13"/>
      <c r="G30" s="13"/>
      <c r="H30" s="13"/>
      <c r="I30" s="15">
        <v>547200</v>
      </c>
      <c r="J30" s="15">
        <v>547200</v>
      </c>
      <c r="K30" s="15">
        <v>547200</v>
      </c>
      <c r="L30" s="15"/>
      <c r="M30" s="15"/>
      <c r="N30" s="15"/>
      <c r="O30" s="15"/>
      <c r="P30" s="15"/>
      <c r="Q30" s="15"/>
      <c r="R30" s="15"/>
      <c r="S30" s="15"/>
      <c r="T30" s="15"/>
      <c r="U30" s="15"/>
      <c r="V30" s="15"/>
      <c r="W30" s="15"/>
    </row>
    <row r="31" ht="24" spans="1:23">
      <c r="A31" s="13" t="s">
        <v>246</v>
      </c>
      <c r="B31" s="13" t="s">
        <v>251</v>
      </c>
      <c r="C31" s="13" t="s">
        <v>250</v>
      </c>
      <c r="D31" s="13" t="s">
        <v>44</v>
      </c>
      <c r="E31" s="13" t="s">
        <v>64</v>
      </c>
      <c r="F31" s="13" t="s">
        <v>65</v>
      </c>
      <c r="G31" s="13" t="s">
        <v>190</v>
      </c>
      <c r="H31" s="13" t="s">
        <v>191</v>
      </c>
      <c r="I31" s="15">
        <v>547200</v>
      </c>
      <c r="J31" s="15">
        <v>547200</v>
      </c>
      <c r="K31" s="15">
        <v>547200</v>
      </c>
      <c r="L31" s="15"/>
      <c r="M31" s="15"/>
      <c r="N31" s="15"/>
      <c r="O31" s="15"/>
      <c r="P31" s="15"/>
      <c r="Q31" s="15"/>
      <c r="R31" s="15"/>
      <c r="S31" s="15"/>
      <c r="T31" s="15"/>
      <c r="U31" s="15"/>
      <c r="V31" s="15"/>
      <c r="W31" s="15"/>
    </row>
    <row r="32" customHeight="1" spans="1:23">
      <c r="A32" s="122" t="s">
        <v>46</v>
      </c>
      <c r="B32" s="123"/>
      <c r="C32" s="123"/>
      <c r="D32" s="123"/>
      <c r="E32" s="123"/>
      <c r="F32" s="123"/>
      <c r="G32" s="123"/>
      <c r="H32" s="123"/>
      <c r="I32" s="15">
        <v>8791008</v>
      </c>
      <c r="J32" s="15">
        <v>991008</v>
      </c>
      <c r="K32" s="15">
        <v>991008</v>
      </c>
      <c r="L32" s="15"/>
      <c r="M32" s="15"/>
      <c r="N32" s="15"/>
      <c r="O32" s="15"/>
      <c r="P32" s="15"/>
      <c r="Q32" s="15">
        <v>2000000</v>
      </c>
      <c r="R32" s="15">
        <v>5800000</v>
      </c>
      <c r="S32" s="15"/>
      <c r="T32" s="15"/>
      <c r="U32" s="15"/>
      <c r="V32" s="15"/>
      <c r="W32" s="15">
        <v>5800000</v>
      </c>
    </row>
  </sheetData>
  <mergeCells count="28">
    <mergeCell ref="A2:W2"/>
    <mergeCell ref="A3:H3"/>
    <mergeCell ref="J4:M4"/>
    <mergeCell ref="N4:P4"/>
    <mergeCell ref="R4:W4"/>
    <mergeCell ref="A32:H3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1388888888889" right="0.751388888888889" top="1" bottom="1" header="0.5" footer="0.5"/>
  <pageSetup paperSize="9" scale="45"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60"/>
  <sheetViews>
    <sheetView showZeros="0" topLeftCell="D49" workbookViewId="0">
      <selection activeCell="M64" sqref="M64"/>
    </sheetView>
  </sheetViews>
  <sheetFormatPr defaultColWidth="9.13636363636364" defaultRowHeight="12" customHeight="1"/>
  <cols>
    <col min="1" max="1" width="23.4545454545455" customWidth="1"/>
    <col min="2" max="2" width="24.8818181818182" customWidth="1"/>
    <col min="3" max="3" width="17.3636363636364" customWidth="1"/>
    <col min="4" max="4" width="21.0363636363636" customWidth="1"/>
    <col min="5" max="5" width="23.5454545454545" customWidth="1"/>
    <col min="6" max="6" width="11.2909090909091" customWidth="1"/>
    <col min="7" max="7" width="10.3181818181818" customWidth="1"/>
    <col min="8" max="8" width="9.31818181818182" customWidth="1"/>
    <col min="9" max="9" width="13.4272727272727" customWidth="1"/>
    <col min="10" max="10" width="35" customWidth="1"/>
  </cols>
  <sheetData>
    <row r="1" customHeight="1" spans="1:10">
      <c r="J1" s="51" t="s">
        <v>252</v>
      </c>
    </row>
    <row r="2" ht="28.5" customHeight="1" spans="1:10">
      <c r="A2" s="52" t="s">
        <v>253</v>
      </c>
      <c r="B2" s="18"/>
      <c r="C2" s="18"/>
      <c r="D2" s="18"/>
      <c r="E2" s="18"/>
      <c r="F2" s="53"/>
      <c r="G2" s="18"/>
      <c r="H2" s="53"/>
      <c r="I2" s="53"/>
      <c r="J2" s="18"/>
    </row>
    <row r="3" ht="15" customHeight="1" spans="1:10">
      <c r="A3" t="str">
        <f>"单位名称："&amp;"曲靖财经学校"</f>
        <v>单位名称：曲靖财经学校</v>
      </c>
    </row>
    <row r="4" ht="14.25" customHeight="1" spans="1:10">
      <c r="A4" s="9" t="s">
        <v>254</v>
      </c>
      <c r="B4" s="9" t="s">
        <v>255</v>
      </c>
      <c r="C4" s="9" t="s">
        <v>256</v>
      </c>
      <c r="D4" s="9" t="s">
        <v>257</v>
      </c>
      <c r="E4" s="9" t="s">
        <v>258</v>
      </c>
      <c r="F4" s="54" t="s">
        <v>259</v>
      </c>
      <c r="G4" s="9" t="s">
        <v>260</v>
      </c>
      <c r="H4" s="54" t="s">
        <v>261</v>
      </c>
      <c r="I4" s="54" t="s">
        <v>262</v>
      </c>
      <c r="J4" s="9" t="s">
        <v>263</v>
      </c>
    </row>
    <row r="5" ht="14.25" customHeight="1" spans="1:10">
      <c r="A5" s="117">
        <v>1</v>
      </c>
      <c r="B5" s="118">
        <v>2</v>
      </c>
      <c r="C5" s="118">
        <v>3</v>
      </c>
      <c r="D5" s="118">
        <v>4</v>
      </c>
      <c r="E5" s="118">
        <v>5</v>
      </c>
      <c r="F5" s="118">
        <v>6</v>
      </c>
      <c r="G5" s="119">
        <v>7</v>
      </c>
      <c r="H5" s="118">
        <v>8</v>
      </c>
      <c r="I5" s="119">
        <v>9</v>
      </c>
      <c r="J5" s="119">
        <v>10</v>
      </c>
    </row>
    <row r="6" ht="33.75" customHeight="1" spans="1:10">
      <c r="A6" s="13" t="s">
        <v>44</v>
      </c>
      <c r="B6" s="14"/>
      <c r="C6" s="14"/>
      <c r="D6" s="14"/>
      <c r="E6" s="14"/>
      <c r="F6" s="14"/>
      <c r="G6" s="14"/>
      <c r="H6" s="14"/>
      <c r="I6" s="14"/>
      <c r="J6" s="14"/>
    </row>
    <row r="7" ht="33.75" customHeight="1" spans="1:10">
      <c r="A7" s="109" t="s">
        <v>44</v>
      </c>
      <c r="B7" s="13"/>
      <c r="C7" s="13"/>
      <c r="D7" s="13"/>
      <c r="E7" s="13"/>
      <c r="F7" s="13"/>
      <c r="G7" s="13"/>
      <c r="H7" s="13"/>
      <c r="I7" s="13"/>
      <c r="J7" s="13"/>
    </row>
    <row r="8" ht="33.75" customHeight="1" spans="1:10">
      <c r="A8" s="13" t="s">
        <v>250</v>
      </c>
      <c r="B8" s="13" t="s">
        <v>264</v>
      </c>
      <c r="C8" s="13" t="s">
        <v>265</v>
      </c>
      <c r="D8" s="13" t="s">
        <v>266</v>
      </c>
      <c r="E8" s="13" t="s">
        <v>267</v>
      </c>
      <c r="F8" s="13" t="s">
        <v>268</v>
      </c>
      <c r="G8" s="13" t="s">
        <v>269</v>
      </c>
      <c r="H8" s="13" t="s">
        <v>270</v>
      </c>
      <c r="I8" s="13" t="s">
        <v>271</v>
      </c>
      <c r="J8" s="13" t="s">
        <v>267</v>
      </c>
    </row>
    <row r="9" ht="33.75" customHeight="1" spans="1:10">
      <c r="A9" s="13" t="s">
        <v>250</v>
      </c>
      <c r="B9" s="13" t="s">
        <v>264</v>
      </c>
      <c r="C9" s="13" t="s">
        <v>265</v>
      </c>
      <c r="D9" s="13" t="s">
        <v>266</v>
      </c>
      <c r="E9" s="13" t="s">
        <v>272</v>
      </c>
      <c r="F9" s="13" t="s">
        <v>273</v>
      </c>
      <c r="G9" s="13" t="s">
        <v>274</v>
      </c>
      <c r="H9" s="13" t="s">
        <v>275</v>
      </c>
      <c r="I9" s="13" t="s">
        <v>271</v>
      </c>
      <c r="J9" s="13" t="s">
        <v>276</v>
      </c>
    </row>
    <row r="10" ht="33.75" customHeight="1" spans="1:10">
      <c r="A10" s="13" t="s">
        <v>250</v>
      </c>
      <c r="B10" s="13" t="s">
        <v>264</v>
      </c>
      <c r="C10" s="13" t="s">
        <v>265</v>
      </c>
      <c r="D10" s="13" t="s">
        <v>277</v>
      </c>
      <c r="E10" s="13" t="s">
        <v>278</v>
      </c>
      <c r="F10" s="13" t="s">
        <v>268</v>
      </c>
      <c r="G10" s="13" t="s">
        <v>279</v>
      </c>
      <c r="H10" s="13" t="s">
        <v>275</v>
      </c>
      <c r="I10" s="13" t="s">
        <v>271</v>
      </c>
      <c r="J10" s="13" t="s">
        <v>280</v>
      </c>
    </row>
    <row r="11" ht="21" customHeight="1" spans="1:10">
      <c r="A11" s="13" t="s">
        <v>250</v>
      </c>
      <c r="B11" s="13" t="s">
        <v>264</v>
      </c>
      <c r="C11" s="13" t="s">
        <v>265</v>
      </c>
      <c r="D11" s="13" t="s">
        <v>277</v>
      </c>
      <c r="E11" s="13" t="s">
        <v>281</v>
      </c>
      <c r="F11" s="13" t="s">
        <v>273</v>
      </c>
      <c r="G11" s="13" t="s">
        <v>274</v>
      </c>
      <c r="H11" s="13" t="s">
        <v>275</v>
      </c>
      <c r="I11" s="13" t="s">
        <v>271</v>
      </c>
      <c r="J11" s="13" t="s">
        <v>282</v>
      </c>
    </row>
    <row r="12" ht="20" customHeight="1" spans="1:10">
      <c r="A12" s="13" t="s">
        <v>250</v>
      </c>
      <c r="B12" s="13" t="s">
        <v>264</v>
      </c>
      <c r="C12" s="13" t="s">
        <v>265</v>
      </c>
      <c r="D12" s="13" t="s">
        <v>283</v>
      </c>
      <c r="E12" s="13" t="s">
        <v>284</v>
      </c>
      <c r="F12" s="13" t="s">
        <v>273</v>
      </c>
      <c r="G12" s="13" t="s">
        <v>274</v>
      </c>
      <c r="H12" s="13" t="s">
        <v>275</v>
      </c>
      <c r="I12" s="13" t="s">
        <v>271</v>
      </c>
      <c r="J12" s="13" t="s">
        <v>285</v>
      </c>
    </row>
    <row r="13" ht="22" customHeight="1" spans="1:10">
      <c r="A13" s="13" t="s">
        <v>250</v>
      </c>
      <c r="B13" s="13" t="s">
        <v>264</v>
      </c>
      <c r="C13" s="13" t="s">
        <v>286</v>
      </c>
      <c r="D13" s="13" t="s">
        <v>287</v>
      </c>
      <c r="E13" s="13" t="s">
        <v>288</v>
      </c>
      <c r="F13" s="13" t="s">
        <v>268</v>
      </c>
      <c r="G13" s="13" t="s">
        <v>279</v>
      </c>
      <c r="H13" s="13" t="s">
        <v>275</v>
      </c>
      <c r="I13" s="13" t="s">
        <v>271</v>
      </c>
      <c r="J13" s="13" t="s">
        <v>289</v>
      </c>
    </row>
    <row r="14" ht="18" customHeight="1" spans="1:10">
      <c r="A14" s="13" t="s">
        <v>250</v>
      </c>
      <c r="B14" s="13" t="s">
        <v>264</v>
      </c>
      <c r="C14" s="13" t="s">
        <v>286</v>
      </c>
      <c r="D14" s="13" t="s">
        <v>290</v>
      </c>
      <c r="E14" s="13" t="s">
        <v>291</v>
      </c>
      <c r="F14" s="13" t="s">
        <v>273</v>
      </c>
      <c r="G14" s="13" t="s">
        <v>292</v>
      </c>
      <c r="H14" s="13"/>
      <c r="I14" s="13" t="s">
        <v>293</v>
      </c>
      <c r="J14" s="13" t="s">
        <v>294</v>
      </c>
    </row>
    <row r="15" ht="16" customHeight="1" spans="1:10">
      <c r="A15" s="13" t="s">
        <v>250</v>
      </c>
      <c r="B15" s="13" t="s">
        <v>264</v>
      </c>
      <c r="C15" s="13" t="s">
        <v>286</v>
      </c>
      <c r="D15" s="13" t="s">
        <v>290</v>
      </c>
      <c r="E15" s="13" t="s">
        <v>295</v>
      </c>
      <c r="F15" s="13" t="s">
        <v>273</v>
      </c>
      <c r="G15" s="13" t="s">
        <v>296</v>
      </c>
      <c r="H15" s="13"/>
      <c r="I15" s="13" t="s">
        <v>293</v>
      </c>
      <c r="J15" s="13" t="s">
        <v>297</v>
      </c>
    </row>
    <row r="16" ht="17" customHeight="1" spans="1:10">
      <c r="A16" s="13" t="s">
        <v>250</v>
      </c>
      <c r="B16" s="13" t="s">
        <v>264</v>
      </c>
      <c r="C16" s="13" t="s">
        <v>286</v>
      </c>
      <c r="D16" s="13" t="s">
        <v>290</v>
      </c>
      <c r="E16" s="13" t="s">
        <v>298</v>
      </c>
      <c r="F16" s="13" t="s">
        <v>273</v>
      </c>
      <c r="G16" s="13" t="s">
        <v>292</v>
      </c>
      <c r="H16" s="13"/>
      <c r="I16" s="13" t="s">
        <v>293</v>
      </c>
      <c r="J16" s="13" t="s">
        <v>299</v>
      </c>
    </row>
    <row r="17" ht="23" customHeight="1" spans="1:10">
      <c r="A17" s="13" t="s">
        <v>250</v>
      </c>
      <c r="B17" s="13" t="s">
        <v>264</v>
      </c>
      <c r="C17" s="13" t="s">
        <v>300</v>
      </c>
      <c r="D17" s="13" t="s">
        <v>301</v>
      </c>
      <c r="E17" s="13" t="s">
        <v>302</v>
      </c>
      <c r="F17" s="13" t="s">
        <v>268</v>
      </c>
      <c r="G17" s="13" t="s">
        <v>303</v>
      </c>
      <c r="H17" s="13" t="s">
        <v>275</v>
      </c>
      <c r="I17" s="13" t="s">
        <v>271</v>
      </c>
      <c r="J17" s="13" t="s">
        <v>304</v>
      </c>
    </row>
    <row r="18" ht="20" customHeight="1" spans="1:10">
      <c r="A18" s="13" t="s">
        <v>245</v>
      </c>
      <c r="B18" s="13" t="s">
        <v>305</v>
      </c>
      <c r="C18" s="13" t="s">
        <v>265</v>
      </c>
      <c r="D18" s="13" t="s">
        <v>266</v>
      </c>
      <c r="E18" s="13" t="s">
        <v>306</v>
      </c>
      <c r="F18" s="13" t="s">
        <v>273</v>
      </c>
      <c r="G18" s="13" t="s">
        <v>274</v>
      </c>
      <c r="H18" s="13" t="s">
        <v>275</v>
      </c>
      <c r="I18" s="13" t="s">
        <v>271</v>
      </c>
      <c r="J18" s="13" t="s">
        <v>307</v>
      </c>
    </row>
    <row r="19" ht="23" customHeight="1" spans="1:10">
      <c r="A19" s="13" t="s">
        <v>245</v>
      </c>
      <c r="B19" s="13" t="s">
        <v>305</v>
      </c>
      <c r="C19" s="13" t="s">
        <v>265</v>
      </c>
      <c r="D19" s="13" t="s">
        <v>266</v>
      </c>
      <c r="E19" s="13" t="s">
        <v>308</v>
      </c>
      <c r="F19" s="13" t="s">
        <v>268</v>
      </c>
      <c r="G19" s="13" t="s">
        <v>309</v>
      </c>
      <c r="H19" s="13" t="s">
        <v>270</v>
      </c>
      <c r="I19" s="13" t="s">
        <v>271</v>
      </c>
      <c r="J19" s="13" t="s">
        <v>308</v>
      </c>
    </row>
    <row r="20" ht="23" customHeight="1" spans="1:10">
      <c r="A20" s="13" t="s">
        <v>245</v>
      </c>
      <c r="B20" s="13" t="s">
        <v>305</v>
      </c>
      <c r="C20" s="13" t="s">
        <v>265</v>
      </c>
      <c r="D20" s="13" t="s">
        <v>277</v>
      </c>
      <c r="E20" s="13" t="s">
        <v>310</v>
      </c>
      <c r="F20" s="13" t="s">
        <v>273</v>
      </c>
      <c r="G20" s="13" t="s">
        <v>274</v>
      </c>
      <c r="H20" s="13" t="s">
        <v>275</v>
      </c>
      <c r="I20" s="13" t="s">
        <v>271</v>
      </c>
      <c r="J20" s="13" t="s">
        <v>311</v>
      </c>
    </row>
    <row r="21" ht="19" customHeight="1" spans="1:10">
      <c r="A21" s="13" t="s">
        <v>245</v>
      </c>
      <c r="B21" s="13" t="s">
        <v>305</v>
      </c>
      <c r="C21" s="13" t="s">
        <v>265</v>
      </c>
      <c r="D21" s="13" t="s">
        <v>283</v>
      </c>
      <c r="E21" s="13" t="s">
        <v>312</v>
      </c>
      <c r="F21" s="13" t="s">
        <v>273</v>
      </c>
      <c r="G21" s="13" t="s">
        <v>274</v>
      </c>
      <c r="H21" s="13" t="s">
        <v>275</v>
      </c>
      <c r="I21" s="13" t="s">
        <v>271</v>
      </c>
      <c r="J21" s="13" t="s">
        <v>312</v>
      </c>
    </row>
    <row r="22" ht="27" customHeight="1" spans="1:10">
      <c r="A22" s="13" t="s">
        <v>245</v>
      </c>
      <c r="B22" s="13" t="s">
        <v>305</v>
      </c>
      <c r="C22" s="13" t="s">
        <v>286</v>
      </c>
      <c r="D22" s="13" t="s">
        <v>287</v>
      </c>
      <c r="E22" s="13" t="s">
        <v>313</v>
      </c>
      <c r="F22" s="13" t="s">
        <v>273</v>
      </c>
      <c r="G22" s="13" t="s">
        <v>314</v>
      </c>
      <c r="H22" s="13"/>
      <c r="I22" s="13" t="s">
        <v>293</v>
      </c>
      <c r="J22" s="13" t="s">
        <v>313</v>
      </c>
    </row>
    <row r="23" ht="20" customHeight="1" spans="1:10">
      <c r="A23" s="13" t="s">
        <v>245</v>
      </c>
      <c r="B23" s="13" t="s">
        <v>305</v>
      </c>
      <c r="C23" s="13" t="s">
        <v>286</v>
      </c>
      <c r="D23" s="13" t="s">
        <v>287</v>
      </c>
      <c r="E23" s="13" t="s">
        <v>315</v>
      </c>
      <c r="F23" s="13" t="s">
        <v>268</v>
      </c>
      <c r="G23" s="13" t="s">
        <v>316</v>
      </c>
      <c r="H23" s="13" t="s">
        <v>275</v>
      </c>
      <c r="I23" s="13" t="s">
        <v>271</v>
      </c>
      <c r="J23" s="13" t="s">
        <v>315</v>
      </c>
    </row>
    <row r="24" ht="23" customHeight="1" spans="1:10">
      <c r="A24" s="13" t="s">
        <v>245</v>
      </c>
      <c r="B24" s="13" t="s">
        <v>305</v>
      </c>
      <c r="C24" s="13" t="s">
        <v>286</v>
      </c>
      <c r="D24" s="13" t="s">
        <v>290</v>
      </c>
      <c r="E24" s="13" t="s">
        <v>317</v>
      </c>
      <c r="F24" s="13" t="s">
        <v>273</v>
      </c>
      <c r="G24" s="13" t="s">
        <v>318</v>
      </c>
      <c r="H24" s="13"/>
      <c r="I24" s="13" t="s">
        <v>293</v>
      </c>
      <c r="J24" s="13" t="s">
        <v>317</v>
      </c>
    </row>
    <row r="25" ht="41" customHeight="1" spans="1:10">
      <c r="A25" s="13" t="s">
        <v>245</v>
      </c>
      <c r="B25" s="13" t="s">
        <v>305</v>
      </c>
      <c r="C25" s="13" t="s">
        <v>300</v>
      </c>
      <c r="D25" s="13" t="s">
        <v>301</v>
      </c>
      <c r="E25" s="13" t="s">
        <v>319</v>
      </c>
      <c r="F25" s="13" t="s">
        <v>268</v>
      </c>
      <c r="G25" s="13" t="s">
        <v>320</v>
      </c>
      <c r="H25" s="13" t="s">
        <v>275</v>
      </c>
      <c r="I25" s="13" t="s">
        <v>271</v>
      </c>
      <c r="J25" s="13" t="s">
        <v>319</v>
      </c>
    </row>
    <row r="26" ht="20" customHeight="1" spans="1:10">
      <c r="A26" s="13" t="s">
        <v>228</v>
      </c>
      <c r="B26" s="13" t="s">
        <v>321</v>
      </c>
      <c r="C26" s="13" t="s">
        <v>265</v>
      </c>
      <c r="D26" s="13" t="s">
        <v>266</v>
      </c>
      <c r="E26" s="13" t="s">
        <v>322</v>
      </c>
      <c r="F26" s="13" t="s">
        <v>268</v>
      </c>
      <c r="G26" s="13" t="s">
        <v>113</v>
      </c>
      <c r="H26" s="13" t="s">
        <v>323</v>
      </c>
      <c r="I26" s="13" t="s">
        <v>271</v>
      </c>
      <c r="J26" s="13" t="s">
        <v>324</v>
      </c>
    </row>
    <row r="27" ht="17" customHeight="1" spans="1:10">
      <c r="A27" s="13" t="s">
        <v>228</v>
      </c>
      <c r="B27" s="13" t="s">
        <v>321</v>
      </c>
      <c r="C27" s="13" t="s">
        <v>265</v>
      </c>
      <c r="D27" s="13" t="s">
        <v>266</v>
      </c>
      <c r="E27" s="13" t="s">
        <v>325</v>
      </c>
      <c r="F27" s="13" t="s">
        <v>268</v>
      </c>
      <c r="G27" s="13" t="s">
        <v>269</v>
      </c>
      <c r="H27" s="13" t="s">
        <v>270</v>
      </c>
      <c r="I27" s="13" t="s">
        <v>271</v>
      </c>
      <c r="J27" s="13" t="s">
        <v>325</v>
      </c>
    </row>
    <row r="28" ht="17" customHeight="1" spans="1:10">
      <c r="A28" s="13" t="s">
        <v>228</v>
      </c>
      <c r="B28" s="13" t="s">
        <v>321</v>
      </c>
      <c r="C28" s="13" t="s">
        <v>265</v>
      </c>
      <c r="D28" s="13" t="s">
        <v>277</v>
      </c>
      <c r="E28" s="13" t="s">
        <v>326</v>
      </c>
      <c r="F28" s="13" t="s">
        <v>273</v>
      </c>
      <c r="G28" s="13" t="s">
        <v>327</v>
      </c>
      <c r="H28" s="13"/>
      <c r="I28" s="13" t="s">
        <v>293</v>
      </c>
      <c r="J28" s="13" t="s">
        <v>326</v>
      </c>
    </row>
    <row r="29" ht="18" customHeight="1" spans="1:10">
      <c r="A29" s="13" t="s">
        <v>228</v>
      </c>
      <c r="B29" s="13" t="s">
        <v>321</v>
      </c>
      <c r="C29" s="13" t="s">
        <v>265</v>
      </c>
      <c r="D29" s="13" t="s">
        <v>277</v>
      </c>
      <c r="E29" s="13" t="s">
        <v>328</v>
      </c>
      <c r="F29" s="13" t="s">
        <v>273</v>
      </c>
      <c r="G29" s="13" t="s">
        <v>329</v>
      </c>
      <c r="H29" s="13"/>
      <c r="I29" s="13" t="s">
        <v>293</v>
      </c>
      <c r="J29" s="13" t="s">
        <v>328</v>
      </c>
    </row>
    <row r="30" ht="26" customHeight="1" spans="1:10">
      <c r="A30" s="13" t="s">
        <v>228</v>
      </c>
      <c r="B30" s="13" t="s">
        <v>321</v>
      </c>
      <c r="C30" s="13" t="s">
        <v>265</v>
      </c>
      <c r="D30" s="13" t="s">
        <v>277</v>
      </c>
      <c r="E30" s="13" t="s">
        <v>330</v>
      </c>
      <c r="F30" s="13" t="s">
        <v>273</v>
      </c>
      <c r="G30" s="13" t="s">
        <v>110</v>
      </c>
      <c r="H30" s="13" t="s">
        <v>331</v>
      </c>
      <c r="I30" s="13" t="s">
        <v>271</v>
      </c>
      <c r="J30" s="13" t="s">
        <v>332</v>
      </c>
    </row>
    <row r="31" ht="17" customHeight="1" spans="1:10">
      <c r="A31" s="13" t="s">
        <v>228</v>
      </c>
      <c r="B31" s="13" t="s">
        <v>321</v>
      </c>
      <c r="C31" s="13" t="s">
        <v>265</v>
      </c>
      <c r="D31" s="13" t="s">
        <v>277</v>
      </c>
      <c r="E31" s="13" t="s">
        <v>333</v>
      </c>
      <c r="F31" s="13" t="s">
        <v>273</v>
      </c>
      <c r="G31" s="13" t="s">
        <v>274</v>
      </c>
      <c r="H31" s="13" t="s">
        <v>275</v>
      </c>
      <c r="I31" s="13" t="s">
        <v>271</v>
      </c>
      <c r="J31" s="13" t="s">
        <v>333</v>
      </c>
    </row>
    <row r="32" ht="17" customHeight="1" spans="1:10">
      <c r="A32" s="13" t="s">
        <v>228</v>
      </c>
      <c r="B32" s="13" t="s">
        <v>321</v>
      </c>
      <c r="C32" s="13" t="s">
        <v>265</v>
      </c>
      <c r="D32" s="13" t="s">
        <v>283</v>
      </c>
      <c r="E32" s="13" t="s">
        <v>334</v>
      </c>
      <c r="F32" s="13" t="s">
        <v>273</v>
      </c>
      <c r="G32" s="13" t="s">
        <v>274</v>
      </c>
      <c r="H32" s="13" t="s">
        <v>275</v>
      </c>
      <c r="I32" s="13" t="s">
        <v>271</v>
      </c>
      <c r="J32" s="13" t="s">
        <v>334</v>
      </c>
    </row>
    <row r="33" ht="24" spans="1:10">
      <c r="A33" s="13" t="s">
        <v>228</v>
      </c>
      <c r="B33" s="13" t="s">
        <v>321</v>
      </c>
      <c r="C33" s="13" t="s">
        <v>265</v>
      </c>
      <c r="D33" s="13" t="s">
        <v>283</v>
      </c>
      <c r="E33" s="13" t="s">
        <v>335</v>
      </c>
      <c r="F33" s="13" t="s">
        <v>273</v>
      </c>
      <c r="G33" s="13" t="s">
        <v>336</v>
      </c>
      <c r="H33" s="13"/>
      <c r="I33" s="13" t="s">
        <v>293</v>
      </c>
      <c r="J33" s="13" t="s">
        <v>335</v>
      </c>
    </row>
    <row r="34" ht="20" customHeight="1" spans="1:10">
      <c r="A34" s="13" t="s">
        <v>228</v>
      </c>
      <c r="B34" s="13" t="s">
        <v>321</v>
      </c>
      <c r="C34" s="13" t="s">
        <v>286</v>
      </c>
      <c r="D34" s="13" t="s">
        <v>337</v>
      </c>
      <c r="E34" s="13" t="s">
        <v>338</v>
      </c>
      <c r="F34" s="13" t="s">
        <v>268</v>
      </c>
      <c r="G34" s="13" t="s">
        <v>339</v>
      </c>
      <c r="H34" s="13" t="s">
        <v>340</v>
      </c>
      <c r="I34" s="13" t="s">
        <v>271</v>
      </c>
      <c r="J34" s="13" t="s">
        <v>338</v>
      </c>
    </row>
    <row r="35" ht="20" customHeight="1" spans="1:10">
      <c r="A35" s="13" t="s">
        <v>228</v>
      </c>
      <c r="B35" s="13" t="s">
        <v>321</v>
      </c>
      <c r="C35" s="13" t="s">
        <v>286</v>
      </c>
      <c r="D35" s="13" t="s">
        <v>337</v>
      </c>
      <c r="E35" s="13" t="s">
        <v>341</v>
      </c>
      <c r="F35" s="13" t="s">
        <v>273</v>
      </c>
      <c r="G35" s="13" t="s">
        <v>342</v>
      </c>
      <c r="H35" s="13"/>
      <c r="I35" s="13" t="s">
        <v>293</v>
      </c>
      <c r="J35" s="13" t="s">
        <v>341</v>
      </c>
    </row>
    <row r="36" ht="20" customHeight="1" spans="1:10">
      <c r="A36" s="13" t="s">
        <v>228</v>
      </c>
      <c r="B36" s="13" t="s">
        <v>321</v>
      </c>
      <c r="C36" s="13" t="s">
        <v>286</v>
      </c>
      <c r="D36" s="13" t="s">
        <v>287</v>
      </c>
      <c r="E36" s="13" t="s">
        <v>343</v>
      </c>
      <c r="F36" s="13" t="s">
        <v>273</v>
      </c>
      <c r="G36" s="13" t="s">
        <v>344</v>
      </c>
      <c r="H36" s="13"/>
      <c r="I36" s="13" t="s">
        <v>293</v>
      </c>
      <c r="J36" s="13" t="s">
        <v>343</v>
      </c>
    </row>
    <row r="37" ht="20" customHeight="1" spans="1:10">
      <c r="A37" s="13" t="s">
        <v>228</v>
      </c>
      <c r="B37" s="13" t="s">
        <v>321</v>
      </c>
      <c r="C37" s="13" t="s">
        <v>286</v>
      </c>
      <c r="D37" s="13" t="s">
        <v>287</v>
      </c>
      <c r="E37" s="13" t="s">
        <v>345</v>
      </c>
      <c r="F37" s="13" t="s">
        <v>273</v>
      </c>
      <c r="G37" s="13" t="s">
        <v>346</v>
      </c>
      <c r="H37" s="13"/>
      <c r="I37" s="13" t="s">
        <v>293</v>
      </c>
      <c r="J37" s="13" t="s">
        <v>345</v>
      </c>
    </row>
    <row r="38" ht="22" customHeight="1" spans="1:10">
      <c r="A38" s="13" t="s">
        <v>228</v>
      </c>
      <c r="B38" s="13" t="s">
        <v>321</v>
      </c>
      <c r="C38" s="13" t="s">
        <v>286</v>
      </c>
      <c r="D38" s="13" t="s">
        <v>347</v>
      </c>
      <c r="E38" s="13" t="s">
        <v>348</v>
      </c>
      <c r="F38" s="13" t="s">
        <v>273</v>
      </c>
      <c r="G38" s="13" t="s">
        <v>349</v>
      </c>
      <c r="H38" s="13"/>
      <c r="I38" s="13" t="s">
        <v>293</v>
      </c>
      <c r="J38" s="13" t="s">
        <v>350</v>
      </c>
    </row>
    <row r="39" ht="22" customHeight="1" spans="1:10">
      <c r="A39" s="13" t="s">
        <v>228</v>
      </c>
      <c r="B39" s="13" t="s">
        <v>321</v>
      </c>
      <c r="C39" s="13" t="s">
        <v>286</v>
      </c>
      <c r="D39" s="13" t="s">
        <v>290</v>
      </c>
      <c r="E39" s="13" t="s">
        <v>351</v>
      </c>
      <c r="F39" s="13" t="s">
        <v>268</v>
      </c>
      <c r="G39" s="13" t="s">
        <v>316</v>
      </c>
      <c r="H39" s="13" t="s">
        <v>275</v>
      </c>
      <c r="I39" s="13" t="s">
        <v>271</v>
      </c>
      <c r="J39" s="13" t="s">
        <v>351</v>
      </c>
    </row>
    <row r="40" ht="25" customHeight="1" spans="1:10">
      <c r="A40" s="13" t="s">
        <v>228</v>
      </c>
      <c r="B40" s="13" t="s">
        <v>321</v>
      </c>
      <c r="C40" s="13" t="s">
        <v>300</v>
      </c>
      <c r="D40" s="13" t="s">
        <v>301</v>
      </c>
      <c r="E40" s="13" t="s">
        <v>352</v>
      </c>
      <c r="F40" s="13" t="s">
        <v>268</v>
      </c>
      <c r="G40" s="13" t="s">
        <v>279</v>
      </c>
      <c r="H40" s="13" t="s">
        <v>275</v>
      </c>
      <c r="I40" s="13" t="s">
        <v>271</v>
      </c>
      <c r="J40" s="13" t="s">
        <v>352</v>
      </c>
    </row>
    <row r="41" ht="23" customHeight="1" spans="1:10">
      <c r="A41" s="13" t="s">
        <v>228</v>
      </c>
      <c r="B41" s="13" t="s">
        <v>321</v>
      </c>
      <c r="C41" s="13" t="s">
        <v>353</v>
      </c>
      <c r="D41" s="13" t="s">
        <v>354</v>
      </c>
      <c r="E41" s="13" t="s">
        <v>355</v>
      </c>
      <c r="F41" s="13" t="s">
        <v>356</v>
      </c>
      <c r="G41" s="13" t="s">
        <v>274</v>
      </c>
      <c r="H41" s="13" t="s">
        <v>275</v>
      </c>
      <c r="I41" s="13" t="s">
        <v>271</v>
      </c>
      <c r="J41" s="13" t="s">
        <v>355</v>
      </c>
    </row>
    <row r="42" ht="21" customHeight="1" spans="1:10">
      <c r="A42" s="13" t="s">
        <v>228</v>
      </c>
      <c r="B42" s="13" t="s">
        <v>321</v>
      </c>
      <c r="C42" s="13" t="s">
        <v>353</v>
      </c>
      <c r="D42" s="13" t="s">
        <v>357</v>
      </c>
      <c r="E42" s="13" t="s">
        <v>358</v>
      </c>
      <c r="F42" s="13" t="s">
        <v>273</v>
      </c>
      <c r="G42" s="13" t="s">
        <v>359</v>
      </c>
      <c r="H42" s="13"/>
      <c r="I42" s="13" t="s">
        <v>293</v>
      </c>
      <c r="J42" s="13" t="s">
        <v>358</v>
      </c>
    </row>
    <row r="43" ht="23" customHeight="1" spans="1:10">
      <c r="A43" s="13" t="s">
        <v>241</v>
      </c>
      <c r="B43" s="13" t="s">
        <v>360</v>
      </c>
      <c r="C43" s="13" t="s">
        <v>265</v>
      </c>
      <c r="D43" s="13" t="s">
        <v>266</v>
      </c>
      <c r="E43" s="13" t="s">
        <v>361</v>
      </c>
      <c r="F43" s="13" t="s">
        <v>268</v>
      </c>
      <c r="G43" s="13" t="s">
        <v>362</v>
      </c>
      <c r="H43" s="13" t="s">
        <v>270</v>
      </c>
      <c r="I43" s="13" t="s">
        <v>271</v>
      </c>
      <c r="J43" s="13" t="s">
        <v>363</v>
      </c>
    </row>
    <row r="44" ht="24" customHeight="1" spans="1:10">
      <c r="A44" s="13" t="s">
        <v>241</v>
      </c>
      <c r="B44" s="13" t="s">
        <v>360</v>
      </c>
      <c r="C44" s="13" t="s">
        <v>265</v>
      </c>
      <c r="D44" s="13" t="s">
        <v>266</v>
      </c>
      <c r="E44" s="13" t="s">
        <v>364</v>
      </c>
      <c r="F44" s="13" t="s">
        <v>268</v>
      </c>
      <c r="G44" s="13" t="s">
        <v>365</v>
      </c>
      <c r="H44" s="13" t="s">
        <v>270</v>
      </c>
      <c r="I44" s="13" t="s">
        <v>271</v>
      </c>
      <c r="J44" s="13" t="s">
        <v>366</v>
      </c>
    </row>
    <row r="45" ht="22" customHeight="1" spans="1:10">
      <c r="A45" s="13" t="s">
        <v>241</v>
      </c>
      <c r="B45" s="13" t="s">
        <v>360</v>
      </c>
      <c r="C45" s="13" t="s">
        <v>265</v>
      </c>
      <c r="D45" s="13" t="s">
        <v>277</v>
      </c>
      <c r="E45" s="13" t="s">
        <v>367</v>
      </c>
      <c r="F45" s="13" t="s">
        <v>268</v>
      </c>
      <c r="G45" s="13" t="s">
        <v>320</v>
      </c>
      <c r="H45" s="13" t="s">
        <v>275</v>
      </c>
      <c r="I45" s="13" t="s">
        <v>271</v>
      </c>
      <c r="J45" s="13" t="s">
        <v>367</v>
      </c>
    </row>
    <row r="46" ht="22" customHeight="1" spans="1:10">
      <c r="A46" s="13" t="s">
        <v>241</v>
      </c>
      <c r="B46" s="13" t="s">
        <v>360</v>
      </c>
      <c r="C46" s="13" t="s">
        <v>265</v>
      </c>
      <c r="D46" s="13" t="s">
        <v>277</v>
      </c>
      <c r="E46" s="13" t="s">
        <v>368</v>
      </c>
      <c r="F46" s="13" t="s">
        <v>268</v>
      </c>
      <c r="G46" s="13" t="s">
        <v>279</v>
      </c>
      <c r="H46" s="13" t="s">
        <v>275</v>
      </c>
      <c r="I46" s="13" t="s">
        <v>271</v>
      </c>
      <c r="J46" s="13" t="s">
        <v>368</v>
      </c>
    </row>
    <row r="47" ht="21" customHeight="1" spans="1:10">
      <c r="A47" s="13" t="s">
        <v>241</v>
      </c>
      <c r="B47" s="13" t="s">
        <v>360</v>
      </c>
      <c r="C47" s="13" t="s">
        <v>265</v>
      </c>
      <c r="D47" s="13" t="s">
        <v>277</v>
      </c>
      <c r="E47" s="13" t="s">
        <v>369</v>
      </c>
      <c r="F47" s="13" t="s">
        <v>268</v>
      </c>
      <c r="G47" s="13" t="s">
        <v>320</v>
      </c>
      <c r="H47" s="13" t="s">
        <v>275</v>
      </c>
      <c r="I47" s="13" t="s">
        <v>271</v>
      </c>
      <c r="J47" s="13" t="s">
        <v>369</v>
      </c>
    </row>
    <row r="48" ht="21" customHeight="1" spans="1:10">
      <c r="A48" s="13" t="s">
        <v>241</v>
      </c>
      <c r="B48" s="13" t="s">
        <v>360</v>
      </c>
      <c r="C48" s="13" t="s">
        <v>265</v>
      </c>
      <c r="D48" s="13" t="s">
        <v>283</v>
      </c>
      <c r="E48" s="13" t="s">
        <v>370</v>
      </c>
      <c r="F48" s="13" t="s">
        <v>273</v>
      </c>
      <c r="G48" s="13" t="s">
        <v>274</v>
      </c>
      <c r="H48" s="13" t="s">
        <v>275</v>
      </c>
      <c r="I48" s="13" t="s">
        <v>271</v>
      </c>
      <c r="J48" s="13" t="s">
        <v>370</v>
      </c>
    </row>
    <row r="49" ht="24" customHeight="1" spans="1:10">
      <c r="A49" s="13" t="s">
        <v>241</v>
      </c>
      <c r="B49" s="13" t="s">
        <v>360</v>
      </c>
      <c r="C49" s="13" t="s">
        <v>265</v>
      </c>
      <c r="D49" s="13" t="s">
        <v>283</v>
      </c>
      <c r="E49" s="13" t="s">
        <v>371</v>
      </c>
      <c r="F49" s="13" t="s">
        <v>273</v>
      </c>
      <c r="G49" s="13" t="s">
        <v>372</v>
      </c>
      <c r="H49" s="13"/>
      <c r="I49" s="13" t="s">
        <v>293</v>
      </c>
      <c r="J49" s="13" t="s">
        <v>371</v>
      </c>
    </row>
    <row r="50" ht="23" customHeight="1" spans="1:10">
      <c r="A50" s="13" t="s">
        <v>241</v>
      </c>
      <c r="B50" s="13" t="s">
        <v>360</v>
      </c>
      <c r="C50" s="13" t="s">
        <v>286</v>
      </c>
      <c r="D50" s="13" t="s">
        <v>337</v>
      </c>
      <c r="E50" s="13" t="s">
        <v>373</v>
      </c>
      <c r="F50" s="13" t="s">
        <v>268</v>
      </c>
      <c r="G50" s="13" t="s">
        <v>110</v>
      </c>
      <c r="H50" s="13" t="s">
        <v>374</v>
      </c>
      <c r="I50" s="13" t="s">
        <v>271</v>
      </c>
      <c r="J50" s="13" t="s">
        <v>373</v>
      </c>
    </row>
    <row r="51" ht="21" customHeight="1" spans="1:10">
      <c r="A51" s="13" t="s">
        <v>241</v>
      </c>
      <c r="B51" s="13" t="s">
        <v>360</v>
      </c>
      <c r="C51" s="13" t="s">
        <v>286</v>
      </c>
      <c r="D51" s="13" t="s">
        <v>337</v>
      </c>
      <c r="E51" s="13" t="s">
        <v>375</v>
      </c>
      <c r="F51" s="13" t="s">
        <v>268</v>
      </c>
      <c r="G51" s="13" t="s">
        <v>376</v>
      </c>
      <c r="H51" s="13" t="s">
        <v>374</v>
      </c>
      <c r="I51" s="13" t="s">
        <v>271</v>
      </c>
      <c r="J51" s="13" t="s">
        <v>377</v>
      </c>
    </row>
    <row r="52" ht="23" customHeight="1" spans="1:10">
      <c r="A52" s="13" t="s">
        <v>241</v>
      </c>
      <c r="B52" s="13" t="s">
        <v>360</v>
      </c>
      <c r="C52" s="13" t="s">
        <v>286</v>
      </c>
      <c r="D52" s="13" t="s">
        <v>287</v>
      </c>
      <c r="E52" s="13" t="s">
        <v>378</v>
      </c>
      <c r="F52" s="13" t="s">
        <v>268</v>
      </c>
      <c r="G52" s="13" t="s">
        <v>279</v>
      </c>
      <c r="H52" s="13" t="s">
        <v>275</v>
      </c>
      <c r="I52" s="13" t="s">
        <v>271</v>
      </c>
      <c r="J52" s="13" t="s">
        <v>378</v>
      </c>
    </row>
    <row r="53" ht="21" customHeight="1" spans="1:10">
      <c r="A53" s="13" t="s">
        <v>241</v>
      </c>
      <c r="B53" s="13" t="s">
        <v>360</v>
      </c>
      <c r="C53" s="13" t="s">
        <v>286</v>
      </c>
      <c r="D53" s="13" t="s">
        <v>287</v>
      </c>
      <c r="E53" s="13" t="s">
        <v>379</v>
      </c>
      <c r="F53" s="13" t="s">
        <v>273</v>
      </c>
      <c r="G53" s="13" t="s">
        <v>318</v>
      </c>
      <c r="H53" s="13"/>
      <c r="I53" s="13" t="s">
        <v>293</v>
      </c>
      <c r="J53" s="13" t="s">
        <v>379</v>
      </c>
    </row>
    <row r="54" ht="18" customHeight="1" spans="1:10">
      <c r="A54" s="13" t="s">
        <v>241</v>
      </c>
      <c r="B54" s="13" t="s">
        <v>360</v>
      </c>
      <c r="C54" s="13" t="s">
        <v>286</v>
      </c>
      <c r="D54" s="13" t="s">
        <v>347</v>
      </c>
      <c r="E54" s="13" t="s">
        <v>380</v>
      </c>
      <c r="F54" s="13" t="s">
        <v>273</v>
      </c>
      <c r="G54" s="13" t="s">
        <v>342</v>
      </c>
      <c r="H54" s="13"/>
      <c r="I54" s="13" t="s">
        <v>293</v>
      </c>
      <c r="J54" s="13" t="s">
        <v>380</v>
      </c>
    </row>
    <row r="55" ht="21" customHeight="1" spans="1:10">
      <c r="A55" s="13" t="s">
        <v>241</v>
      </c>
      <c r="B55" s="13" t="s">
        <v>360</v>
      </c>
      <c r="C55" s="13" t="s">
        <v>286</v>
      </c>
      <c r="D55" s="13" t="s">
        <v>290</v>
      </c>
      <c r="E55" s="13" t="s">
        <v>381</v>
      </c>
      <c r="F55" s="13" t="s">
        <v>273</v>
      </c>
      <c r="G55" s="13" t="s">
        <v>382</v>
      </c>
      <c r="H55" s="13"/>
      <c r="I55" s="13" t="s">
        <v>293</v>
      </c>
      <c r="J55" s="13" t="s">
        <v>383</v>
      </c>
    </row>
    <row r="56" ht="19" customHeight="1" spans="1:10">
      <c r="A56" s="13" t="s">
        <v>241</v>
      </c>
      <c r="B56" s="13" t="s">
        <v>360</v>
      </c>
      <c r="C56" s="13" t="s">
        <v>300</v>
      </c>
      <c r="D56" s="13" t="s">
        <v>301</v>
      </c>
      <c r="E56" s="13" t="s">
        <v>384</v>
      </c>
      <c r="F56" s="13" t="s">
        <v>268</v>
      </c>
      <c r="G56" s="13" t="s">
        <v>279</v>
      </c>
      <c r="H56" s="13" t="s">
        <v>275</v>
      </c>
      <c r="I56" s="13" t="s">
        <v>271</v>
      </c>
      <c r="J56" s="13" t="s">
        <v>384</v>
      </c>
    </row>
    <row r="57" ht="19" customHeight="1" spans="1:10">
      <c r="A57" s="13" t="s">
        <v>241</v>
      </c>
      <c r="B57" s="13" t="s">
        <v>360</v>
      </c>
      <c r="C57" s="13" t="s">
        <v>300</v>
      </c>
      <c r="D57" s="13" t="s">
        <v>301</v>
      </c>
      <c r="E57" s="13" t="s">
        <v>385</v>
      </c>
      <c r="F57" s="13" t="s">
        <v>268</v>
      </c>
      <c r="G57" s="13" t="s">
        <v>279</v>
      </c>
      <c r="H57" s="13" t="s">
        <v>275</v>
      </c>
      <c r="I57" s="13" t="s">
        <v>271</v>
      </c>
      <c r="J57" s="13" t="s">
        <v>385</v>
      </c>
    </row>
    <row r="58" ht="18" customHeight="1" spans="1:10">
      <c r="A58" s="13" t="s">
        <v>241</v>
      </c>
      <c r="B58" s="13" t="s">
        <v>360</v>
      </c>
      <c r="C58" s="13" t="s">
        <v>353</v>
      </c>
      <c r="D58" s="13" t="s">
        <v>354</v>
      </c>
      <c r="E58" s="13" t="s">
        <v>386</v>
      </c>
      <c r="F58" s="13" t="s">
        <v>356</v>
      </c>
      <c r="G58" s="13" t="s">
        <v>387</v>
      </c>
      <c r="H58" s="13" t="s">
        <v>388</v>
      </c>
      <c r="I58" s="13" t="s">
        <v>271</v>
      </c>
      <c r="J58" s="13" t="s">
        <v>386</v>
      </c>
    </row>
    <row r="59" ht="25" customHeight="1" spans="1:10">
      <c r="A59" s="13" t="s">
        <v>241</v>
      </c>
      <c r="B59" s="13" t="s">
        <v>360</v>
      </c>
      <c r="C59" s="13" t="s">
        <v>353</v>
      </c>
      <c r="D59" s="13" t="s">
        <v>357</v>
      </c>
      <c r="E59" s="13" t="s">
        <v>389</v>
      </c>
      <c r="F59" s="13" t="s">
        <v>356</v>
      </c>
      <c r="G59" s="13" t="s">
        <v>362</v>
      </c>
      <c r="H59" s="13" t="s">
        <v>390</v>
      </c>
      <c r="I59" s="13" t="s">
        <v>271</v>
      </c>
      <c r="J59" s="13" t="s">
        <v>389</v>
      </c>
    </row>
    <row r="60" ht="29" customHeight="1" spans="1:10">
      <c r="A60" s="13" t="s">
        <v>241</v>
      </c>
      <c r="B60" s="13" t="s">
        <v>360</v>
      </c>
      <c r="C60" s="13" t="s">
        <v>353</v>
      </c>
      <c r="D60" s="13" t="s">
        <v>391</v>
      </c>
      <c r="E60" s="13" t="s">
        <v>392</v>
      </c>
      <c r="F60" s="13" t="s">
        <v>273</v>
      </c>
      <c r="G60" s="13" t="s">
        <v>393</v>
      </c>
      <c r="H60" s="13"/>
      <c r="I60" s="13" t="s">
        <v>293</v>
      </c>
      <c r="J60" s="13" t="s">
        <v>392</v>
      </c>
    </row>
  </sheetData>
  <mergeCells count="9">
    <mergeCell ref="A2:J2"/>
    <mergeCell ref="A8:A17"/>
    <mergeCell ref="A18:A25"/>
    <mergeCell ref="A26:A42"/>
    <mergeCell ref="A43:A60"/>
    <mergeCell ref="B8:B17"/>
    <mergeCell ref="B18:B25"/>
    <mergeCell ref="B26:B42"/>
    <mergeCell ref="B43:B60"/>
  </mergeCells>
  <pageMargins left="0.751388888888889" right="0.751388888888889" top="1" bottom="1" header="0.5" footer="0.5"/>
  <pageSetup paperSize="9" scale="6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一般公共预算支出预算表（按功能科目分类）02-2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I＇m your sea</cp:lastModifiedBy>
  <dcterms:created xsi:type="dcterms:W3CDTF">2026-01-13T06:51:00Z</dcterms:created>
  <dcterms:modified xsi:type="dcterms:W3CDTF">2026-03-17T08:01:06Z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2C115D48CFE34ED5BC4E9B4ABBB5A90E_13</vt:lpwstr>
  </property>
  <property fmtid="{D5CDD505-2E9C-101B-9397-08002B2CF9AE}" pid="3" name="KSOProductBuildVer">
    <vt:lpwstr>2052-12.1.0.25225</vt:lpwstr>
  </property>
  <property fmtid="{D5CDD505-2E9C-101B-9397-08002B2CF9AE}" pid="4" name="CalculationRule">
    <vt:i4>0</vt:i4>
  </property>
</Properties>
</file>